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lshaw\Documents\Editing\MPIE\STEP Project - 2025\Scorecard - 2025\"/>
    </mc:Choice>
  </mc:AlternateContent>
  <xr:revisionPtr revIDLastSave="0" documentId="13_ncr:1_{A8DE5349-FF1C-4630-8C15-6C7A37FEDDC3}" xr6:coauthVersionLast="47" xr6:coauthVersionMax="47" xr10:uidLastSave="{00000000-0000-0000-0000-000000000000}"/>
  <bookViews>
    <workbookView xWindow="28680" yWindow="-120" windowWidth="29040" windowHeight="15720" xr2:uid="{A2C38BD9-B829-465E-B81B-C7949F781DAD}"/>
  </bookViews>
  <sheets>
    <sheet name="Introduction" sheetId="6" r:id="rId1"/>
    <sheet name="Scorecard"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s>
  <definedNames>
    <definedName name="_" localSheetId="0">[1]EAT12_1!#REF!,[1]EAT12_1!#REF!,[1]EAT12_1!#REF!,[1]EAT12_1!#REF!,[1]EAT12_1!#REF!,[1]EAT12_1!#REF!,[1]EAT12_1!#REF!,[1]EAT12_1!#REF!,[1]EAT12_1!#REF!,[1]EAT12_1!#REF!</definedName>
    <definedName name="_">[1]EAT12_1!#REF!,[1]EAT12_1!#REF!,[1]EAT12_1!#REF!,[1]EAT12_1!#REF!,[1]EAT12_1!#REF!,[1]EAT12_1!#REF!,[1]EAT12_1!#REF!,[1]EAT12_1!#REF!,[1]EAT12_1!#REF!,[1]EAT12_1!#REF!</definedName>
    <definedName name="_6Y" localSheetId="0">[1]EAT12_1!#REF!,[1]EAT12_1!#REF!,[1]EAT12_1!#REF!,[1]EAT12_1!#REF!,[1]EAT12_1!#REF!,[1]EAT12_1!#REF!,[1]EAT12_1!#REF!,[1]EAT12_1!#REF!,[1]EAT12_1!#REF!,[1]EAT12_1!#REF!</definedName>
    <definedName name="_6Y">[1]EAT12_1!#REF!,[1]EAT12_1!#REF!,[1]EAT12_1!#REF!,[1]EAT12_1!#REF!,[1]EAT12_1!#REF!,[1]EAT12_1!#REF!,[1]EAT12_1!#REF!,[1]EAT12_1!#REF!,[1]EAT12_1!#REF!,[1]EAT12_1!#REF!</definedName>
    <definedName name="adults" localSheetId="0">#REF!</definedName>
    <definedName name="adults">#REF!</definedName>
    <definedName name="AMTR_dif" localSheetId="0">'[2]Figure 1.14.'!$L$79:$AC$107</definedName>
    <definedName name="AMTR_dif">'[3]Figure 1.14.'!$L$79:$AC$107</definedName>
    <definedName name="asf" localSheetId="0">[1]EAT12_1!#REF!,[1]EAT12_1!#REF!,[1]EAT12_1!#REF!,[1]EAT12_1!#REF!,[1]EAT12_1!#REF!,[1]EAT12_1!#REF!,[1]EAT12_1!#REF!,[1]EAT12_1!#REF!,[1]EAT12_1!#REF!,[1]EAT12_1!#REF!</definedName>
    <definedName name="asf">[1]EAT12_1!#REF!,[1]EAT12_1!#REF!,[1]EAT12_1!#REF!,[1]EAT12_1!#REF!,[1]EAT12_1!#REF!,[1]EAT12_1!#REF!,[1]EAT12_1!#REF!,[1]EAT12_1!#REF!,[1]EAT12_1!#REF!,[1]EAT12_1!#REF!</definedName>
    <definedName name="AVHRS" localSheetId="0">[4]HOURS!$A$36:$P$70</definedName>
    <definedName name="AVHRS">[5]HOURS!$A$36:$P$70</definedName>
    <definedName name="C1.1a" localSheetId="0">#REF!</definedName>
    <definedName name="C1.1a">#REF!</definedName>
    <definedName name="CC" localSheetId="0">#REF!</definedName>
    <definedName name="CC">#REF!</definedName>
    <definedName name="cou" localSheetId="0">'[6]Figure 1.1.'!$C$102:$D$138</definedName>
    <definedName name="cou">'[7]Figure 1.1.'!$C$102:$D$138</definedName>
    <definedName name="COU3L" localSheetId="0">'[8]Table A1.3.'!#REF!</definedName>
    <definedName name="COU3L">'[9]Table A1.3.'!#REF!</definedName>
    <definedName name="COUFIG1_9" localSheetId="0">'[6]Figure 1.10.'!$C$93:$D$129</definedName>
    <definedName name="COUFIG1_9">'[7]Figure 1.10.'!$C$93:$D$129</definedName>
    <definedName name="COUI" localSheetId="0">'[6]Figure 1.4.'!$B$71:$C$108</definedName>
    <definedName name="COUI">'[7]Figure 1.4.'!$B$71:$C$108</definedName>
    <definedName name="couinv" localSheetId="0">#REF!</definedName>
    <definedName name="couinv">#REF!</definedName>
    <definedName name="couiso" localSheetId="0">[10]Data!$D$30:$E$51</definedName>
    <definedName name="couiso">[11]Data!$D$30:$E$51</definedName>
    <definedName name="couisob" localSheetId="0">#REF!</definedName>
    <definedName name="couisob">#REF!</definedName>
    <definedName name="coulab2" localSheetId="0">'[8]Table A1.3.'!#REF!</definedName>
    <definedName name="coulab2">'[9]Table A1.3.'!#REF!</definedName>
    <definedName name="COUNRY" localSheetId="0">#REF!</definedName>
    <definedName name="COUNRY">#REF!</definedName>
    <definedName name="country">[12]Country!$A$1:$C$50</definedName>
    <definedName name="country_labels" localSheetId="0">'[13]Table 1.A1.2.'!$C$69:$D$98</definedName>
    <definedName name="country_labels">'[14]Table 1.A1.2.'!$C$69:$D$98</definedName>
    <definedName name="country_translate" localSheetId="0">#REF!</definedName>
    <definedName name="country_translate">#REF!</definedName>
    <definedName name="DATA" localSheetId="0">#REF!</definedName>
    <definedName name="DATA">#REF!</definedName>
    <definedName name="date" localSheetId="0">'[15]date reported'!$A$6:$L$7</definedName>
    <definedName name="date">'[16]date reported'!$A$6:$L$7</definedName>
    <definedName name="datecol" localSheetId="0">'[15]date reported'!$A$9:$B$20</definedName>
    <definedName name="datecol">'[16]date reported'!$A$9:$B$20</definedName>
    <definedName name="dateref" localSheetId="0">'[17]Table 7.'!$A$111:$E$144</definedName>
    <definedName name="dateref">'[18]Table 7.'!$A$111:$E$144</definedName>
    <definedName name="dfqsdf">[19]SENDCMP!#REF!</definedName>
    <definedName name="DME_BeforeCloseCompleted" hidden="1">"False"</definedName>
    <definedName name="DME_Dirty" hidden="1">"False"</definedName>
    <definedName name="DME_LocalFile" hidden="1">"True"</definedName>
    <definedName name="E_AGE" localSheetId="0">#REF!</definedName>
    <definedName name="E_AGE">#REF!</definedName>
    <definedName name="E_EDUC" localSheetId="0">#REF!</definedName>
    <definedName name="E_EDUC">#REF!</definedName>
    <definedName name="E_GENDER" localSheetId="0">#REF!</definedName>
    <definedName name="E_GENDER">#REF!</definedName>
    <definedName name="E_JOB">#REF!</definedName>
    <definedName name="ECOdata" localSheetId="0">'[20]Table 10.'!$B$5:$J$34</definedName>
    <definedName name="ECOdata">'[21]Table 10.'!$B$5:$J$34</definedName>
    <definedName name="EMP" localSheetId="0">'[20]Table 5.'!$A$2:$N$33</definedName>
    <definedName name="EMP">'[21]Table 5.'!$A$2:$N$33</definedName>
    <definedName name="emp_adjusted" localSheetId="0">'[22]Effect on Emp growth (Adjusted)'!$A$5:$AY$34</definedName>
    <definedName name="emp_adjusted">'[23]Effect on Emp growth (Adjusted)'!$A$5:$AY$34</definedName>
    <definedName name="emp_standard" localSheetId="0">'[22]Effect on Emp growth (Standard)'!$A$5:$AY$34</definedName>
    <definedName name="emp_standard">'[23]Effect on Emp growth (Standard)'!$A$5:$AY$34</definedName>
    <definedName name="EOproj">'[24]Annex 2. ECO projections'!$B$4:$F$34</definedName>
    <definedName name="EURdata" localSheetId="0">'[20]Table 9.'!$B$69:$Y$97</definedName>
    <definedName name="EURdata">'[21]Table 9.'!$B$69:$Y$97</definedName>
    <definedName name="fig_1_9b" localSheetId="0">'[6]Figure 1.10.'!$C$133:$E$161</definedName>
    <definedName name="fig_1_9b">'[7]Figure 1.10.'!$C$133:$E$161</definedName>
    <definedName name="Fig_2" localSheetId="0">#REF!</definedName>
    <definedName name="Fig_2">#REF!</definedName>
    <definedName name="Fig1_1" localSheetId="0">'[6]Figure 1.1.'!$C$60:$F$97</definedName>
    <definedName name="Fig1_1">'[7]Figure 1.1.'!$C$60:$F$97</definedName>
    <definedName name="Fig1_2" localSheetId="0">'[6]Figure 1.1.'!$C$142:$E$179</definedName>
    <definedName name="Fig1_2">'[7]Figure 1.1.'!$C$142:$E$179</definedName>
    <definedName name="Fig1_3" localSheetId="0">#REF!</definedName>
    <definedName name="Fig1_3">#REF!</definedName>
    <definedName name="Fig1_4" localSheetId="0">#REF!</definedName>
    <definedName name="Fig1_4">#REF!</definedName>
    <definedName name="fig1_9" localSheetId="0">'[6]Figure 1.10.'!$C$61:$E$89</definedName>
    <definedName name="fig1_9">'[7]Figure 1.10.'!$C$61:$E$89</definedName>
    <definedName name="fig13_panelc">'[24]calc. Fig 1.3. Panel C'!$A$12:$AG$41</definedName>
    <definedName name="fig13_panelc2">'[24]calc. Fig 1.3. Panel C'!$A$49:$AG$78</definedName>
    <definedName name="fig1v" localSheetId="0">[25]Sheet1!$A$1:$C$40</definedName>
    <definedName name="fig1v">[26]Sheet1!$A$1:$C$40</definedName>
    <definedName name="final_emp_impact">'[24]Effect on Emp growth (Dynamic)'!$A$5:$AY$34</definedName>
    <definedName name="final_emp_impact_2">'[24]Effect on Emp growth (Static)'!$A$5:$AG$34</definedName>
    <definedName name="fiscal_data_raw">'[24]Annex 4. Fiscal pack (raw)'!$A$5:$AT$36</definedName>
    <definedName name="fiscalpack">'[24]Fiscal Stimulus Pack. data'!$A$5:$Y$36</definedName>
    <definedName name="GDP" localSheetId="0">'[20]Table 3.'!$A$2:$N$34</definedName>
    <definedName name="GDP">'[21]Table 3.'!$A$2:$N$34</definedName>
    <definedName name="GDP_impact">'[24]Effect on GDP growth'!$A$6:$G$35</definedName>
    <definedName name="gdp_impact_adj" localSheetId="0">'[22]Effect on GDP growth (adjusted)'!$A$6:$G$35</definedName>
    <definedName name="gdp_impact_adj">'[23]Effect on GDP growth (adjusted)'!$A$6:$G$35</definedName>
    <definedName name="GDP_impact_std" localSheetId="0">'[22]Effect on GDP growth (standard)'!$A$6:$G$35</definedName>
    <definedName name="GDP_impact_std">'[23]Effect on GDP growth (standard)'!$A$6:$G$35</definedName>
    <definedName name="GDPg" localSheetId="0">[4]GDP!$A$1:$Q$35</definedName>
    <definedName name="GDPg">[5]GDP!$A$1:$Q$35</definedName>
    <definedName name="H_AGE" localSheetId="0">#REF!</definedName>
    <definedName name="H_AGE">#REF!</definedName>
    <definedName name="H_EDUC" localSheetId="0">#REF!</definedName>
    <definedName name="H_EDUC">#REF!</definedName>
    <definedName name="H_GENDER" localSheetId="0">#REF!</definedName>
    <definedName name="H_GENDER">#REF!</definedName>
    <definedName name="H_JOB">#REF!</definedName>
    <definedName name="HE" localSheetId="0">'[20]Table 8.'!$A$2:$N$33</definedName>
    <definedName name="HE">'[21]Table 8.'!$A$2:$N$33</definedName>
    <definedName name="hist" localSheetId="0">[27]Sheet1!$A$1:$AK$488</definedName>
    <definedName name="hist">[28]Sheet1!$A$1:$AK$488</definedName>
    <definedName name="HOURS" localSheetId="0">[4]HOURS!$A$1:$P$35</definedName>
    <definedName name="HOURS">[5]HOURS!$A$1:$P$35</definedName>
    <definedName name="hours_wk" localSheetId="0">'[6]Figure 1.3.'!$M$127:$P$158</definedName>
    <definedName name="hours_wk">'[7]Figure 1.3.'!$M$127:$P$158</definedName>
    <definedName name="HT" localSheetId="0">'[20]Table 7.'!$A$2:$N$33</definedName>
    <definedName name="HT">'[21]Table 7.'!$A$2:$N$33</definedName>
    <definedName name="jobsgap" localSheetId="0">'[29]Table A1.3.'!$A$4:$G$41</definedName>
    <definedName name="jobsgap">'[30]Table A1.3.'!$A$4:$G$41</definedName>
    <definedName name="LFS" localSheetId="0">'[31]Underlying Fig 1.3.'!$A$1:$N$37</definedName>
    <definedName name="LFS">'[32]Underlying Fig 1.3.'!$A$1:$N$37</definedName>
    <definedName name="lmpmr" localSheetId="0">'[33]Table lmpmr'!$A$5:$D$25</definedName>
    <definedName name="lmpmr">'[34]Table lmpmr'!$A$5:$D$25</definedName>
    <definedName name="lmpmr03" localSheetId="0">'[35]results lmpmr only'!$A$50:$D$69</definedName>
    <definedName name="lmpmr03">'[36]results lmpmr only'!$A$50:$D$69</definedName>
    <definedName name="lmpmr83" localSheetId="0">'[35]results lmpmr only'!$A$4:$D$23</definedName>
    <definedName name="lmpmr83">'[36]results lmpmr only'!$A$4:$D$23</definedName>
    <definedName name="lmpmr93" localSheetId="0">'[35]results lmpmr only'!$A$27:$D$46</definedName>
    <definedName name="lmpmr93">'[36]results lmpmr only'!$A$27:$D$46</definedName>
    <definedName name="lmpmrmortage" localSheetId="0">'[33]Table lmpmr-mortage'!$A$6:$D$26</definedName>
    <definedName name="lmpmrmortage">'[34]Table lmpmr-mortage'!$A$6:$D$26</definedName>
    <definedName name="MIGRAT" localSheetId="0">#REF!</definedName>
    <definedName name="MIGRAT">#REF!</definedName>
    <definedName name="multipliers">'[24]GDP multipliers (raw)'!$A$6:$AE$35</definedName>
    <definedName name="NEW" localSheetId="0">'[37]Calc Data fig2.'!$A$1:$I$374</definedName>
    <definedName name="NEW">'[38]Calc Data fig2.'!$A$1:$I$374</definedName>
    <definedName name="numcou" localSheetId="0">#REF!</definedName>
    <definedName name="numcou">#REF!</definedName>
    <definedName name="oldfig1_2" localSheetId="0">#REF!</definedName>
    <definedName name="oldfig1_2">#REF!</definedName>
    <definedName name="panel_1983" localSheetId="0">'[39]Table 6 lmpmr'!$A$7:$D$45</definedName>
    <definedName name="panel_1983">'[40]Table 6 lmpmr'!$A$7:$D$45</definedName>
    <definedName name="panel_1993" localSheetId="0">'[41]Table 6 lmpmr'!$A$7:$D$45</definedName>
    <definedName name="panel_1993">'[42]Table 6 lmpmr'!$A$7:$D$45</definedName>
    <definedName name="panel_2003" localSheetId="0">'[43]Table 6 lmpmr'!$A$7:$D$45</definedName>
    <definedName name="panel_2003">'[44]Table 6 lmpmr'!$A$7:$D$45</definedName>
    <definedName name="panel_A" localSheetId="0">[45]Data!$A$2:$E$20</definedName>
    <definedName name="panel_A">[46]Data!$A$2:$E$20</definedName>
    <definedName name="panel_B" localSheetId="0">[45]Data!$A$23:$E$41</definedName>
    <definedName name="panel_B">[46]Data!$A$23:$E$41</definedName>
    <definedName name="panel03" localSheetId="0">'[35]Results lmpmr-mortage'!$A$49:$D$69</definedName>
    <definedName name="panel03">'[36]Results lmpmr-mortage'!$A$49:$D$69</definedName>
    <definedName name="panel83" localSheetId="0">'[35]Results lmpmr-mortage'!$A$3:$D$23</definedName>
    <definedName name="panel83">'[36]Results lmpmr-mortage'!$A$3:$D$23</definedName>
    <definedName name="panel93" localSheetId="0">'[35]Results lmpmr-mortage'!$A$26:$D$46</definedName>
    <definedName name="panel93">'[36]Results lmpmr-mortage'!$A$26:$D$46</definedName>
    <definedName name="PanelA" localSheetId="0">'[20]Table 9.'!$B$5:$Y$33</definedName>
    <definedName name="PanelA">'[21]Table 9.'!$B$5:$Y$33</definedName>
    <definedName name="PanelC" localSheetId="0">'[20]Table 9.'!$B$69:$Y$97</definedName>
    <definedName name="PanelC">'[21]Table 9.'!$B$69:$Y$97</definedName>
    <definedName name="pays" localSheetId="0">#REF!</definedName>
    <definedName name="pays">#REF!</definedName>
    <definedName name="pivot" localSheetId="0">[15]Pivot!$A$9:$Z$176</definedName>
    <definedName name="pivot">[16]Pivot!$A$9:$Z$176</definedName>
    <definedName name="population">'[24]Annex 2. ECO projections'!$H$3:$L$34</definedName>
    <definedName name="ppp">'[47]Calc. Figure 5.'!$O$1:$R$1128</definedName>
    <definedName name="_xlnm.Print_Area" localSheetId="0">#REF!</definedName>
    <definedName name="_xlnm.Print_Area">#REF!</definedName>
    <definedName name="_xlnm.Print_Titles" localSheetId="0">#REF!</definedName>
    <definedName name="_xlnm.Print_Titles">#REF!</definedName>
    <definedName name="PROD" localSheetId="0">'[48]Raw data'!$V$2:$AM$32</definedName>
    <definedName name="PROD">'[49]Raw data'!$V$2:$AM$32</definedName>
    <definedName name="PRODHRS" localSheetId="0">'[48]Raw data'!$V$34:$AM$65</definedName>
    <definedName name="PRODHRS">'[49]Raw data'!$V$34:$AM$65</definedName>
    <definedName name="refun" localSheetId="0">'[50]Table 7.'!$A$49:$R$87</definedName>
    <definedName name="refun">'[51]Table 7.'!$A$49:$R$87</definedName>
    <definedName name="refur" localSheetId="0">'[50]Table 7.'!$A$6:$R$44</definedName>
    <definedName name="refur">'[51]Table 7.'!$A$6:$R$44</definedName>
    <definedName name="result_A" localSheetId="0">[45]Calculations!$B$3:$F$16</definedName>
    <definedName name="result_A">[46]Calculations!$B$3:$F$16</definedName>
    <definedName name="result_B" localSheetId="0">[45]Calculations!$B$20:$F$33</definedName>
    <definedName name="result_B">[46]Calculations!$B$20:$F$33</definedName>
    <definedName name="results" localSheetId="0">[10]Data!$A$1:$I$19</definedName>
    <definedName name="results">[11]Data!$A$1:$I$19</definedName>
    <definedName name="RR_dif" localSheetId="0">'[2]Figure 1.14.'!$C$79:$I$109</definedName>
    <definedName name="RR_dif">'[3]Figure 1.14.'!$C$79:$I$109</definedName>
    <definedName name="SAL" localSheetId="0">'[20]Table 6.'!$A$2:$N$33</definedName>
    <definedName name="SAL">'[21]Table 6.'!$A$2:$N$33</definedName>
    <definedName name="stw" localSheetId="0">'[6]Figure Box 1.2.'!$C$67:$F$92</definedName>
    <definedName name="stw">'[7]Figure Box 1.2.'!$C$67:$F$92</definedName>
    <definedName name="Tab1_A1_7" localSheetId="0">'[8]Table A1.3.'!#REF!</definedName>
    <definedName name="Tab1_A1_7">'[9]Table A1.3.'!#REF!</definedName>
    <definedName name="TAB1_A1_7_2" localSheetId="0">'[8]Table A1.3.'!#REF!</definedName>
    <definedName name="TAB1_A1_7_2">'[9]Table A1.3.'!#REF!</definedName>
    <definedName name="Table1" localSheetId="0">'[2]Figure 1.4.'!$C$53:$AD$83</definedName>
    <definedName name="Table1">'[3]Figure 1.4.'!$C$53:$AD$83</definedName>
    <definedName name="table1a11" localSheetId="0">'[52]Data table 1.A1.1.'!$A$1:$N$34</definedName>
    <definedName name="table1a11">'[53]Data table 1.A1.1.'!$A$1:$N$34</definedName>
    <definedName name="table2" localSheetId="0">'[6]Table 1.1.'!$B$82:$I$113</definedName>
    <definedName name="table2">'[7]Table 1.1.'!$B$82:$I$113</definedName>
    <definedName name="Table3" localSheetId="0">#REF!</definedName>
    <definedName name="Table3">#REF!</definedName>
    <definedName name="Table4A" localSheetId="0">'[2]Figure 1.6.'!$C$120:$G$148</definedName>
    <definedName name="Table4A">'[3]Figure 1.6.'!$C$120:$G$148</definedName>
    <definedName name="Table4B" localSheetId="0">'[2]Figure 1.6.'!$J$120:$N$148</definedName>
    <definedName name="Table4B">'[3]Figure 1.6.'!$J$120:$N$148</definedName>
    <definedName name="Table4C" localSheetId="0">'[2]Figure 1.6.'!$C$86:$G$114</definedName>
    <definedName name="Table4C">'[3]Figure 1.6.'!$C$86:$G$114</definedName>
    <definedName name="Table4D" localSheetId="0">'[2]Figure 1.6.'!$J$86:$N$114</definedName>
    <definedName name="Table4D">'[3]Figure 1.6.'!$J$86:$N$114</definedName>
    <definedName name="Table5A" localSheetId="0">'[2]Figure 1.7.'!$C$76:$G$104</definedName>
    <definedName name="Table5A">'[3]Figure 1.7.'!$C$76:$G$104</definedName>
    <definedName name="Table5B" localSheetId="0">'[2]Figure 1.7.'!$J$76:$N$104</definedName>
    <definedName name="Table5B">'[3]Figure 1.7.'!$J$76:$N$104</definedName>
    <definedName name="Table6A" localSheetId="0">'[2]Figure 1.8.'!$C$76:$H$104</definedName>
    <definedName name="Table6A">'[3]Figure 1.8.'!$C$76:$H$104</definedName>
    <definedName name="Table6B" localSheetId="0">'[2]Figure 1.8.'!$K$76:$P$104</definedName>
    <definedName name="Table6B">'[3]Figure 1.8.'!$K$76:$P$104</definedName>
    <definedName name="Tabur" localSheetId="0">#REF!</definedName>
    <definedName name="Tabur">#REF!</definedName>
    <definedName name="un" localSheetId="0">#REF!</definedName>
    <definedName name="un">#REF!</definedName>
    <definedName name="V09D" localSheetId="0">'[54]Data 2009 (weighted G20)'!$B$5:$F$26</definedName>
    <definedName name="V09D">'[55]Data 2009 (weighted G20)'!$B$5:$F$26</definedName>
    <definedName name="V09UD" localSheetId="0">'[54]Data 2009 (unweighted G20)'!$B$5:$F$26</definedName>
    <definedName name="V09UD">'[55]Data 2009 (unweighted G20)'!$B$5:$F$26</definedName>
    <definedName name="VGROWTH" localSheetId="0">'[54]Data 1999-2009'!$B$5:$N$26</definedName>
    <definedName name="VGROWTH">'[55]Data 1999-2009'!$B$5:$N$26</definedName>
    <definedName name="youth" localSheetId="0">#REF!</definedName>
    <definedName name="youth">#REF!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5" i="2" l="1"/>
  <c r="E171" i="2"/>
  <c r="E119" i="2"/>
  <c r="D125" i="2" a="1"/>
  <c r="D125" i="2" s="1"/>
  <c r="D113" i="2"/>
  <c r="D93" i="2"/>
  <c r="D173" i="2" a="1"/>
  <c r="D173" i="2" s="1"/>
  <c r="E159" i="2"/>
  <c r="E143" i="2"/>
  <c r="E117" i="2"/>
  <c r="E135" i="2"/>
  <c r="E123" i="2"/>
  <c r="E111" i="2"/>
  <c r="E105" i="2" l="1"/>
  <c r="D99" i="2"/>
  <c r="E99" i="2" s="1"/>
  <c r="D71" i="2"/>
  <c r="E71" i="2" s="1"/>
  <c r="E95" i="2"/>
  <c r="E93" i="2"/>
  <c r="D83" i="2"/>
  <c r="E83" i="2" s="1"/>
  <c r="E79" i="2"/>
  <c r="E37" i="2"/>
  <c r="E27" i="2"/>
  <c r="E63" i="2"/>
  <c r="E47" i="2"/>
  <c r="D57" i="2" a="1"/>
  <c r="D57" i="2" s="1"/>
  <c r="E57" i="2" s="1"/>
  <c r="E11" i="2"/>
  <c r="E165" i="2"/>
  <c r="E163" i="2"/>
  <c r="E157" i="2"/>
  <c r="D153" i="2" a="1"/>
  <c r="D153" i="2" s="1"/>
  <c r="E153" i="2" s="1"/>
  <c r="D133" i="2" a="1"/>
  <c r="D133" i="2" s="1"/>
  <c r="E133" i="2" s="1"/>
  <c r="E113" i="2"/>
  <c r="E85" i="2"/>
  <c r="D65" i="2" a="1"/>
  <c r="D65" i="2" s="1"/>
  <c r="E65" i="2" s="1"/>
  <c r="D35" i="2" a="1"/>
  <c r="D35" i="2" s="1"/>
  <c r="E35" i="2" s="1"/>
  <c r="E29" i="2"/>
  <c r="E25" i="2"/>
  <c r="E19" i="2"/>
  <c r="E17" i="2"/>
  <c r="E173" i="2"/>
  <c r="D145" i="2" a="1"/>
  <c r="D145" i="2" s="1"/>
  <c r="E145" i="2" s="1"/>
  <c r="E125" i="2"/>
  <c r="E61" i="2"/>
  <c r="D21" i="2" a="1"/>
  <c r="D21" i="2" s="1"/>
  <c r="E21" i="2" s="1"/>
  <c r="E155" i="2"/>
  <c r="E141" i="2"/>
  <c r="E97" i="2"/>
  <c r="E89" i="2"/>
  <c r="E67" i="2"/>
  <c r="E23" i="2"/>
  <c r="D175" i="2" l="1"/>
  <c r="E175"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<sst xmlns="http://schemas.openxmlformats.org/spreadsheetml/2006/main" count="294" uniqueCount="221">
  <si>
    <t>HOW ACCESSIBLE IS A WORK VISA TO REFUGEE APPLICANTS?</t>
  </si>
  <si>
    <t>A visa evaluation scorecard</t>
  </si>
  <si>
    <t xml:space="preserve">This scorecard aims to help governments, civil-society organisations, and other stakeholders gauge how accessible an existing work visa is for refugees and other people in need of international protection and pinpoint notable gaps in accessibility. It was developed by the Migration Policy Institute Europe (MPI Europe) as part of the Skills, Talent, and Empowerment through Pathways (STEP) project. </t>
  </si>
  <si>
    <r>
      <rPr>
        <b/>
        <sz val="11"/>
        <color rgb="FF000000"/>
        <rFont val="Calibri"/>
        <family val="2"/>
      </rPr>
      <t>NOTES:</t>
    </r>
    <r>
      <rPr>
        <sz val="11"/>
        <color rgb="FF000000"/>
        <rFont val="Calibri"/>
        <family val="2"/>
      </rPr>
      <t xml:space="preserve"> For additional information on each topic in this scorecard, see: María Belén Zanzuchi, Kate Hooper, and Abigail Goldfarb, </t>
    </r>
    <r>
      <rPr>
        <i/>
        <sz val="11"/>
        <color rgb="FF000000"/>
        <rFont val="Calibri"/>
        <family val="2"/>
      </rPr>
      <t>Building Refugee-Inclusive Labour Mobility Pathways: A visa evaluation framework</t>
    </r>
    <r>
      <rPr>
        <sz val="11"/>
        <color rgb="FF000000"/>
        <rFont val="Calibri"/>
        <family val="2"/>
      </rPr>
      <t xml:space="preserve"> (Brussels: MPI Europe, 2026). </t>
    </r>
  </si>
  <si>
    <t>https://www.migrationpolicy.org/research/refugee-labor-mobility</t>
  </si>
  <si>
    <t>This scorecard and the accompanying visa evaluation framework were designed using a mixed-methods approach that combined desk research, expert consultation, and comparative policy analysis. This process drew on the experiences of STEP project partners in Ireland, Italy, and Spain as well as insights from stakeholders in other countries, including Australia, Belgium, Canada, Germany, the United Kingdom, and the United States.
STEP received funding from the European Union’s Asylum, Migration, and Integration Fund (AMIF) 2023 call, under grant agreement 101141094. The contents of this product are the sole responsibility of MPI Europe and do not necessarily reflect the views of the European Union. The European Commission and the European Research Executive Agency are not responsible for any use that may be made of the information it contains.</t>
  </si>
  <si>
    <t>PILLAR 1: Preliminary applicant eligibility and residence conditions</t>
  </si>
  <si>
    <t>General applicant profile</t>
  </si>
  <si>
    <t>1. Does the visa (or work permit) require formal academic or professional qualifications? If so, what level?</t>
  </si>
  <si>
    <t>Advanced qualifications (e.g., PhD, senior professional experience)</t>
  </si>
  <si>
    <t>Bachelor’s degree or equivalent, and/or vocational or technical training</t>
  </si>
  <si>
    <t>No formal qualifications required</t>
  </si>
  <si>
    <t>2. Is the visa open to all nationalities?</t>
  </si>
  <si>
    <t>No</t>
  </si>
  <si>
    <t>Yes</t>
  </si>
  <si>
    <t>3. Are there age limits for applicants and/or is preference given to applicants below a certain age?</t>
  </si>
  <si>
    <t>Young applicants only 
(up to age 35)</t>
  </si>
  <si>
    <t>Broader age range 
(up to age 50)</t>
  </si>
  <si>
    <t>No limit/preference</t>
  </si>
  <si>
    <t>4. Is the visa restricted to a specific sector or industry (e.g., health care, information technology, or construction)?</t>
  </si>
  <si>
    <t>5. Does the visa (or work permit) require applicants’ occupation to be listed as a shortage or in-demand profession/skill at destination?</t>
  </si>
  <si>
    <t>6. Is the visa linked to a regulated profession?</t>
  </si>
  <si>
    <t>7. Are there annual caps for this visa? If so, are these caps often met?</t>
  </si>
  <si>
    <t>Yes, a fixed annual cap</t>
  </si>
  <si>
    <t>No cap; OR yes, but refugees are excluded from the cap/have a refugee-specific quota</t>
  </si>
  <si>
    <t>Category subscore</t>
  </si>
  <si>
    <t>Visa and work authorisation conditions for the main applicant</t>
  </si>
  <si>
    <t>8. What temporary or permanent status is granted? For visas granting temporary status, is it possible to transition to permanent status?</t>
  </si>
  <si>
    <t xml:space="preserve">Temporary status without pathway to permanent residence </t>
  </si>
  <si>
    <t xml:space="preserve">Temporary status with pathway to permanent residence </t>
  </si>
  <si>
    <t>Permanent residence granted upon arrival</t>
  </si>
  <si>
    <t>9. Is the visa open to people who hope to settle in the country permanently, or do applicants have to prove they intend to return to their country of origin or habitual residence after the visa term ends?</t>
  </si>
  <si>
    <t>Proof of intention to return to country of origin / habitual residence is required</t>
  </si>
  <si>
    <t>Visa does not ask applicants about their intention to return, or it presumes applicants intend to settle in the destination country</t>
  </si>
  <si>
    <t>10. Are there protections against refoulement at destination for refugees entering with this work visa? For example, the possibility of requesting asylum, facilitated/quick access to permanent residence through the visa, or a generous transition period allowing visa holders to find a new job if they lose the previous one.</t>
  </si>
  <si>
    <t>11. For temporary admissions, how long is the initial work authorisation period?</t>
  </si>
  <si>
    <t>Very short (up to one year) with uncertain renewal</t>
  </si>
  <si>
    <t xml:space="preserve">Short to medium (e.g., up to two years) and renewable  </t>
  </si>
  <si>
    <t>Medium to long (e.g., two to five years) and renewable</t>
  </si>
  <si>
    <t>12. After any mandatory initial employment period with the sponsoring employer, does the work permit allow the holder full access to the labour market at destination?</t>
  </si>
  <si>
    <t>No, the visa holder is permanently restricted to working for the sponsoring employer</t>
  </si>
  <si>
    <t>Some access but  restricted to occupation or sector</t>
  </si>
  <si>
    <t>Yes, full access</t>
  </si>
  <si>
    <t>13. Does the work permit allow the holder to access public funds and social services (e.g., government benefits, social welfare, public health care)?</t>
  </si>
  <si>
    <t>Limited benefits, or access is conditional (e.g., on completing a period of work)</t>
  </si>
  <si>
    <t>Yes, full access without restrictions</t>
  </si>
  <si>
    <t>Provisions regarding family unity and family reunification</t>
  </si>
  <si>
    <t xml:space="preserve">14. Does the visa allow family members (partner, children, other dependents) to travel alongside the main applicant? </t>
  </si>
  <si>
    <t>Yes, but an additional, separate application is necessary</t>
  </si>
  <si>
    <t>Yes, via a dual application (for applicant and family)</t>
  </si>
  <si>
    <t>15. If #14 is ‘yes’, what proof is required to establish family relationships?</t>
  </si>
  <si>
    <t>Only original official documents (e.g., marriage or birth certificates, identity papers) accepted</t>
  </si>
  <si>
    <t>Alternatives accepted at the discretion of authorities (e.g., copies, affidavits, DNA tests, photos)</t>
  </si>
  <si>
    <t>Wide range of evidence recognised, with flexibility for exceptional circumstances</t>
  </si>
  <si>
    <t>16. If #14 is ‘yes’, do visa applicants need to fulfil specific income and/or accommodation conditions at destination to have their families accompany them?</t>
  </si>
  <si>
    <t>Yes, no exceptions</t>
  </si>
  <si>
    <t>Yes, but some flexibility for specific circumstances</t>
  </si>
  <si>
    <t>No income or accommodation conditions</t>
  </si>
  <si>
    <t>17. If #14 is ‘yes’, do family members need to prove knowledge of the destination-country language?</t>
  </si>
  <si>
    <t>Yes, advanced knowledge</t>
  </si>
  <si>
    <t>Yes, some (basic) knowledge</t>
  </si>
  <si>
    <t>18. If #14 is ‘yes’, do family members have the right to work and study at destination?</t>
  </si>
  <si>
    <t>Partially</t>
  </si>
  <si>
    <t>19. Does the visa allow the main applicant to apply for family reunification after arriving in the destination country?</t>
  </si>
  <si>
    <t>Yes, following general family reunification procedures</t>
  </si>
  <si>
    <t>Yes, with facilitated family reunification procedures for people in need of international protection</t>
  </si>
  <si>
    <t>20. If #19 is ‘yes’, what proof is required to establish family relationships?</t>
  </si>
  <si>
    <t>21. If #19 is ‘yes’, do visa applicants need to fulfil specific income and/or accommodation conditions at destination to have their families accompany them?</t>
  </si>
  <si>
    <t>22. If #19 is ‘yes’, do family members need to prove knowledge of the destination-country language?</t>
  </si>
  <si>
    <t>23. If #19 is ‘yes’, do family members have the right to work and study at destination?</t>
  </si>
  <si>
    <t>PILLAR 2: Application requirements and documentation</t>
  </si>
  <si>
    <t>Travel documents</t>
  </si>
  <si>
    <t>24. What types of travel documents are accepted by the destination country for visa applicants?</t>
  </si>
  <si>
    <t>Valid national passport only</t>
  </si>
  <si>
    <t>National passport (valid or expired), national ID, or other government-issued ID</t>
  </si>
  <si>
    <t>Passport (valid or expired), national ID or other government-issued document, laissez-passer, refugee travel document, or UNHCR-issued document</t>
  </si>
  <si>
    <t>25. Is proof of legal residence in the country of departure required to apply for the visa?</t>
  </si>
  <si>
    <t>Yes, but with exceptions that could apply to people in need of protection</t>
  </si>
  <si>
    <t>Financial requirements</t>
  </si>
  <si>
    <t>26. Are visa applicants required to have a bank account?</t>
  </si>
  <si>
    <t>Yes, without exception</t>
  </si>
  <si>
    <t>Yes, but with exceptions for people in need of protection or workers with a job offer</t>
  </si>
  <si>
    <t>27. If #26 is 'yes', do visa applicants need to demonstrate a minimum amount of funds in the account at the time of application?</t>
  </si>
  <si>
    <t>Yes, but with flexibility (e.g., low-rate loans available)</t>
  </si>
  <si>
    <t>No, or not required for applicants with a job offer</t>
  </si>
  <si>
    <t>Education and credential recognition</t>
  </si>
  <si>
    <t>28. Do applicants need to provide proof of formal education qualifications? If so, for what level(s)?</t>
  </si>
  <si>
    <t>Yes, for all qualification levels including secondary school</t>
  </si>
  <si>
    <t>Yes, for some levels (e.g., university or highest level)</t>
  </si>
  <si>
    <t>29. If #28 is ‘yes’, what type of documents are accepted?</t>
  </si>
  <si>
    <t xml:space="preserve">Original certificate is required </t>
  </si>
  <si>
    <t>A scanned or digital copy or a letter from the institution is accepted</t>
  </si>
  <si>
    <t>30. If #28 is ‘yes’, is there any flexibility in these qualification requirements?</t>
  </si>
  <si>
    <t>None</t>
  </si>
  <si>
    <t xml:space="preserve">Some, with waivers available on a case-by-case or discretionary basis </t>
  </si>
  <si>
    <t>Significant, with alternative documentation explicitly permitted in law/policy, and waivers granted based on relevant work experience or recognised training</t>
  </si>
  <si>
    <t>31. Is the applicant required to have foreign educational or professional credentials officially recognised or validated (e.g., through equivalency assessment or credential evaluation)?</t>
  </si>
  <si>
    <t>Yes, formal recognition or equivalency assessment needed</t>
  </si>
  <si>
    <t>Sometimes; validation required for certain professions or sectors</t>
  </si>
  <si>
    <t>No, formal recognition or equivalency assessment not required</t>
  </si>
  <si>
    <t>32. If #31 is ‘yes’ or ‘sometimes’, what methods are accepted?</t>
  </si>
  <si>
    <t>Document-based assessment only via a credential assessment authority</t>
  </si>
  <si>
    <t>Multiple options: online assessment, in-person/hands-on assessment, portfolio or work samples, certification from accredited training or bridging programme</t>
  </si>
  <si>
    <t>Language skills</t>
  </si>
  <si>
    <t>33. Do visa applicants need to provide proof of proficiency in a destination-country language?</t>
  </si>
  <si>
    <t>34. If #33 is ‘yes’, what level of language proficiency is required (Common European Framework of Reference for Languages [CEFR] scale)?</t>
  </si>
  <si>
    <t>Proficient or advanced (C2 or C1)</t>
  </si>
  <si>
    <t>Upper intermediate or intermediate (B2 or B1)</t>
  </si>
  <si>
    <t>Elementary or beginner (A2 or A1)</t>
  </si>
  <si>
    <t>35. If #33 is ‘yes’, which language tests are accepted as valid proof of proficiency?</t>
  </si>
  <si>
    <t xml:space="preserve">International tests (e.g., IELTS, TOEFL, DELF) OR nationally administered exams </t>
  </si>
  <si>
    <t xml:space="preserve">Alternative tests accepted (e.g., Duolingo Test, assessment by employer or training provider) </t>
  </si>
  <si>
    <t>36. If #33 is ‘yes’, is there any flexibility around a visa’s language test requirements?</t>
  </si>
  <si>
    <t>Some (e.g., if the candidate has previous education or work experience in the destination-country language)</t>
  </si>
  <si>
    <t>Extensive (e.g., specific waivers for people in need of protection or for candidates who enrol in pre- or post-arrival language training)</t>
  </si>
  <si>
    <t>Proof of work experience</t>
  </si>
  <si>
    <t xml:space="preserve">37. Is proof of previous work experience required? And if so, does the experience need to be recent? </t>
  </si>
  <si>
    <t>Yes, work experience must be relevant and recent</t>
  </si>
  <si>
    <t>Yes, any work experience, no requirement of recency</t>
  </si>
  <si>
    <t>38. If #37 is ‘yes’, what documentation is accepted?</t>
  </si>
  <si>
    <t>Letters of recommendation, pay slips, or contracts required from ALL previous employers</t>
  </si>
  <si>
    <t>Letters of recommendation, pay slips, or contracts from SOME previous employers</t>
  </si>
  <si>
    <t>Affidavit or self-declaration</t>
  </si>
  <si>
    <t>Job offers</t>
  </si>
  <si>
    <t>39. Do candidates need to secure a job offer to apply for the visa?</t>
  </si>
  <si>
    <t>40. If #39 is 'yes', does it need to align with the candidate's qualifications?</t>
  </si>
  <si>
    <t>41. Do employers need to conduct a labour market test (e.g., advertising to local workers) before the work permit and/or visa can be granted?</t>
  </si>
  <si>
    <t xml:space="preserve">Yes, but with exceptions for employers hiring refugees </t>
  </si>
  <si>
    <t>No or not applicable (e.g., because it is for a shortage occupation)</t>
  </si>
  <si>
    <t>42. Is a signed employment contract required at the time of the visa application?</t>
  </si>
  <si>
    <t>43. If #42 is 'yes', are there any contract-related conditions that candidates must meet to be eligible for the visa (e.g., salary, number of working hours, contract duration, specific working conditions)?</t>
  </si>
  <si>
    <t>Yes, all of these examples</t>
  </si>
  <si>
    <t>Yes, some of these examples</t>
  </si>
  <si>
    <t>44. If the visa or work permit has a salary threshold, what is the minimum gross or net salary required to qualify?</t>
  </si>
  <si>
    <t xml:space="preserve">Above the national median salary </t>
  </si>
  <si>
    <t>No specific salary requirement, OR requirement present but with exceptions</t>
  </si>
  <si>
    <t>PILLAR 3: Checks and visa processing</t>
  </si>
  <si>
    <t>Application locations and systems</t>
  </si>
  <si>
    <t>45. Where can the visa application be filed?</t>
  </si>
  <si>
    <t>Only in person at a consulate/embassy in the applicant’s country of origin</t>
  </si>
  <si>
    <t>In-person at a consulate/embassy, but not necessarily in the applicant’s country of origin</t>
  </si>
  <si>
    <t>Fully or partially online, OR via a mobile visa application centre</t>
  </si>
  <si>
    <t>46. In which language(s) can the application be filed?</t>
  </si>
  <si>
    <t xml:space="preserve">Only the official language(s) of the destination country </t>
  </si>
  <si>
    <t>Multiple language options available, beyond the destination-country language(s)</t>
  </si>
  <si>
    <t>47. Are any requirements or rules waived for refugee applicants? If so, what proof is needed to qualify for the waiver?</t>
  </si>
  <si>
    <t>No waivers exist for visa and permit requirements</t>
  </si>
  <si>
    <t xml:space="preserve">Waivers exist for people identified as refugees by UNHCR via a refugee status determination (RSD) process </t>
  </si>
  <si>
    <t>Waivers exist for displaced people with various documentation (e.g., RSD, letter from trusted organisation, sworn statements)</t>
  </si>
  <si>
    <t>48. Are applicants allowed to appeal a visa refusal?</t>
  </si>
  <si>
    <t>Yes, in certain cases</t>
  </si>
  <si>
    <t>Yes, in all cases</t>
  </si>
  <si>
    <t>Document verification</t>
  </si>
  <si>
    <t>49. Do embassies or consulates require notarised copies of an applicant’s documents?</t>
  </si>
  <si>
    <t>Yes, for all documents (e.g., birth certificate, identity documents, marriage certificate, educational qualifications)</t>
  </si>
  <si>
    <t>Yes, but only for some documents</t>
  </si>
  <si>
    <t>50. Is an apostille or other official certification required for these documents (e.g., certificate issued by a designated authority confirming the origin of a document)?</t>
  </si>
  <si>
    <t>Yes, for all documents</t>
  </si>
  <si>
    <t>51. Is official translation (e.g., by a sworn translator) required for these documents?</t>
  </si>
  <si>
    <t>Health and security screenings</t>
  </si>
  <si>
    <t>52. Do candidates need to undergo a medical examination before departure?</t>
  </si>
  <si>
    <t>Yes, full medical screening</t>
  </si>
  <si>
    <t>Yes, limited screening (e.g., vaccination status and/or screening for specific diseases)</t>
  </si>
  <si>
    <t>53. Is a medical transcript or health certificate required for visa processing?</t>
  </si>
  <si>
    <t>Yes, from a specific government authority or approved institution</t>
  </si>
  <si>
    <t>Yes, from any medical practitioner</t>
  </si>
  <si>
    <t>54. Are applicants required to prove they will have health insurance in the destination country for visa processing?</t>
  </si>
  <si>
    <t xml:space="preserve">Yes, without exception </t>
  </si>
  <si>
    <t>Yes, but exceptions or flexibility exist for people in need of protection or under other circumstances</t>
  </si>
  <si>
    <t>Not required</t>
  </si>
  <si>
    <t>55. Where can applicants complete fingerprinting or other biometric steps?</t>
  </si>
  <si>
    <t>At an embassy or consulate</t>
  </si>
  <si>
    <t>At visa application centres or through designated service providers (e.g., VFS)</t>
  </si>
  <si>
    <t>Upon arrival in the destination country, OR via mobile biometric collection units</t>
  </si>
  <si>
    <t xml:space="preserve">56. What type of background check is required as part of the visa process? </t>
  </si>
  <si>
    <t>A police clearance certificate from the country of origin is strictly required</t>
  </si>
  <si>
    <t>Either a police clearance certificate from the country of first asylum or a UNHCR attestation is required</t>
  </si>
  <si>
    <t>Destination-country authorities conduct their own security screening and/or accept sworn affidavits</t>
  </si>
  <si>
    <t>Costs and fee waivers</t>
  </si>
  <si>
    <t>57. Which costs are visa applicants responsible for? Consider: legal services / migration agent fees, visa application fees, travel expenses to embassy or consular office, medical examinations, background checks, notarisation of documents, translation of documents, authentication or apostille of documents.</t>
  </si>
  <si>
    <t>All costs are paid by applicants</t>
  </si>
  <si>
    <t>Some costs are paid by applicants, while others are covered or reimbursed by  employers, or covered or waived by other stakeholders (e.g., civil society, destination-country government)</t>
  </si>
  <si>
    <t>None. Costs are fully covered, reimbursed, or waived by employers, civil society, and/or destination-country government</t>
  </si>
  <si>
    <t>58. Are there any exemptions or forms of flexibility to assist applicants with fees for the visa application, medical exam, background check, or language test?</t>
  </si>
  <si>
    <t>Possibly, at the discretion of destination-country authorities</t>
  </si>
  <si>
    <t>Yes, law or policy sets out some exemptions for people in need of protection (or other relevant categories)</t>
  </si>
  <si>
    <t>59. To what extent does the destination country bundle steps of the visa application process and/or allow remote processing to minimise repeated travel to consular offices and associated costs?</t>
  </si>
  <si>
    <t>Not at all</t>
  </si>
  <si>
    <t>Some steps can be completed in a single consular visit or remotely</t>
  </si>
  <si>
    <t>Most or all steps can be completed in a single consular visit or remotely</t>
  </si>
  <si>
    <t>Timelines</t>
  </si>
  <si>
    <t>60. Does the visa require applicants to apply for a separate work permit?</t>
  </si>
  <si>
    <t>Yes, a separate work permit must precede the visa</t>
  </si>
  <si>
    <t>Yes, but applicants can apply for a visa and work permit simultaneously</t>
  </si>
  <si>
    <t>61. Are significant wait times (i.e., more than two months) common for visa appointments at some embassies or consulates?</t>
  </si>
  <si>
    <t>62. If #61 is ‘yes’, how are visa appointments or application slots allocated? Note: These system mechanics can have an important impact when long wait times are common, less so when wait times are short.</t>
  </si>
  <si>
    <t>Lottery system or random selection</t>
  </si>
  <si>
    <t>First come, first served</t>
  </si>
  <si>
    <t>Gradual release of appointments, OR appointments prioritised by sponsor / employer status</t>
  </si>
  <si>
    <t>63. What visa processing options are available?</t>
  </si>
  <si>
    <t xml:space="preserve">Standard processing only </t>
  </si>
  <si>
    <t>Priority processing for specific groups, OR expedited or premium processing available for a fee</t>
  </si>
  <si>
    <t>64. How long does visa application process take on average, from first appointment or submission to visa issuance?</t>
  </si>
  <si>
    <t>More than three months</t>
  </si>
  <si>
    <t>One to three months</t>
  </si>
  <si>
    <t>Less than one month</t>
  </si>
  <si>
    <t>Consular capacity and available support</t>
  </si>
  <si>
    <t>65. Is assistance available to support refugees in navigating the visa process if needed?</t>
  </si>
  <si>
    <t>Possibly, either by nongovernmental organisations, international organisations, or employers</t>
  </si>
  <si>
    <t>Yes, dedicated consular assistance</t>
  </si>
  <si>
    <t>66. Is specific training or guidance provided to consular staff on processing visa applications from displaced individuals in the country of departure?</t>
  </si>
  <si>
    <t xml:space="preserve">Yes, ad hoc or optional training </t>
  </si>
  <si>
    <t>Yes, mandatory training</t>
  </si>
  <si>
    <t>67. Is there a dedicated or centralised consular office or staff for processing labour visa applications from refugees?</t>
  </si>
  <si>
    <t>Yes, either a centralised office or dedicated staffing</t>
  </si>
  <si>
    <t>OVERALL VISA ACCESSIBILITY SCORE</t>
  </si>
  <si>
    <r>
      <rPr>
        <b/>
        <sz val="11"/>
        <color theme="1"/>
        <rFont val="Calibri"/>
        <family val="2"/>
      </rPr>
      <t xml:space="preserve">HOW IT WORKS: </t>
    </r>
    <r>
      <rPr>
        <sz val="11"/>
        <color theme="1"/>
        <rFont val="Calibri"/>
        <family val="2"/>
      </rPr>
      <t xml:space="preserve">With a work visa (and if relevant, associated work permit) in mind, answer the questions in the scorecard. If a visa has multiple tracks (e.g., for workers in different sectors or at different skill or salary levels), and these tracks have different features or requirements, focus on a specific track, or fill out the scorecard with a couple different sectors (regulated or unregulated) in mind to test each one. 
For each question, mark only one answer. After completing a category of questions, a category score will indicate whether that set of visa features would need significant changes to make the visa accessible to refugees (colour coded in orange), some more modest changes (yellow), or whether those features are already relatively accessible (green). Hard barriers that put a visa effectively out of reach for most or all refugees are also indicated (red).
After completing all categories, the scorecard will display an overall accessibility score. Because it is not possible to quantify the exact impact of different visa and processing characteristics, the results in this scorecard are intended as a general indicator of a visa’s accessibility to refugees; results are not generated using weighted averages, and each category contributes equally to the overall score. The goal is to help users identify barriers present in a visa system and to understand why these and other features affect a visa’s accessibility for applicants who have experienced displacement. </t>
    </r>
  </si>
  <si>
    <t>About same as the national median salary (e.g., up to +10%) or lower</t>
  </si>
  <si>
    <t>None of the mentioned protections exist</t>
  </si>
  <si>
    <t>Some of the mentioned protections exist</t>
  </si>
  <si>
    <t>Most or all of the mentioned protections exist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</si>
</sst>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1"/>
      <color theme="1"/>
      <name val="Aptos Narrow"/>
      <family val="2"/>
      <scheme val="minor"/>
    </font>
    <font>
      <b/>
      <sz val="11"/>
      <color theme="1"/>
      <name val="Aptos Narrow"/>
      <family val="2"/>
      <scheme val="minor"/>
    </font>
    <font>
      <u/>
      <sz val="11"/>
      <color theme="10"/>
      <name val="Aptos Narrow"/>
      <family val="2"/>
      <scheme val="minor"/>
    </font>
    <font>
      <sz val="11"/>
      <color theme="1"/>
      <name val="Calibri"/>
      <family val="2"/>
    </font>
    <font>
      <b/>
      <sz val="11"/>
      <name val="Calibri"/>
      <family val="2"/>
    </font>
    <font>
      <b/>
      <sz val="11"/>
      <color theme="0"/>
      <name val="Calibri"/>
      <family val="2"/>
    </font>
    <font>
      <sz val="11"/>
      <name val="Calibri"/>
      <family val="2"/>
    </font>
    <font>
      <b/>
      <sz val="12"/>
      <color theme="0"/>
      <name val="Calibri"/>
      <family val="2"/>
    </font>
    <font>
      <sz val="11"/>
      <name val="Aptos Narrow"/>
      <family val="2"/>
      <scheme val="minor"/>
    </font>
    <font>
      <sz val="9"/>
      <color theme="1"/>
      <name val="Segoe UI"/>
      <family val="2"/>
    </font>
    <font>
      <sz val="11"/>
      <color theme="1"/>
      <name val="Aptos"/>
      <family val="2"/>
    </font>
    <font>
      <b/>
      <sz val="16"/>
      <color theme="1"/>
      <name val="Calibri"/>
      <family val="2"/>
    </font>
    <font>
      <b/>
      <sz val="18"/>
      <color theme="1"/>
      <name val="Calibri"/>
      <family val="2"/>
    </font>
    <font>
      <i/>
      <sz val="11"/>
      <color rgb="FF000000"/>
      <name val="Calibri"/>
      <family val="2"/>
    </font>
    <font>
      <b/>
      <sz val="16"/>
      <color theme="0"/>
      <name val="Calibri"/>
      <family val="2"/>
    </font>
    <font>
      <sz val="11"/>
      <color rgb="FFFF0000"/>
      <name val="Aptos Narrow"/>
      <scheme val="minor"/>
    </font>
    <font>
      <sz val="11"/>
      <color theme="1"/>
      <name val="Aptos Narrow"/>
      <scheme val="minor"/>
    </font>
    <font>
      <sz val="11"/>
      <color rgb="FF000000"/>
      <name val="Calibri"/>
      <family val="2"/>
    </font>
    <font>
      <sz val="11"/>
      <color theme="0"/>
      <name val="Aptos Narrow"/>
      <family val="2"/>
      <scheme val="minor"/>
    </font>
    <font>
      <b/>
      <sz val="18"/>
      <color theme="0"/>
      <name val="Calibri"/>
      <family val="2"/>
    </font>
    <font>
      <b/>
      <sz val="11"/>
      <color rgb="FF000000"/>
      <name val="Calibri"/>
      <family val="2"/>
    </font>
    <font>
      <sz val="11"/>
      <name val="Aptos Narrow (Body)"/>
    </font>
    <font>
      <b/>
      <sz val="13"/>
      <color theme="0"/>
      <name val="Calibri"/>
      <family val="2"/>
    </font>
    <font>
      <b/>
      <sz val="13"/>
      <name val="Calibri"/>
      <family val="2"/>
    </font>
    <font>
      <b/>
      <sz val="13"/>
      <color theme="1" tint="0.34998626667073579"/>
      <name val="Calibri"/>
      <family val="2"/>
    </font>
    <font>
      <sz val="11"/>
      <color rgb="FFFF0000"/>
      <name val="Aptos Narrow"/>
      <family val="2"/>
      <scheme val="minor"/>
    </font>
    <font>
      <b/>
      <sz val="11"/>
      <color theme="1"/>
      <name val="Calibri"/>
      <family val="2"/>
    </font>
    <font>
      <sz val="12"/>
      <color theme="1"/>
      <name val="Aptos"/>
      <family val="2"/>
    </font>
  </fonts>
  <fills count="8">
    <fill>
      <patternFill patternType="none"/>
    </fill>
    <fill>
      <patternFill patternType="gray125"/>
    </fill>
    <fill>
      <patternFill patternType="solid">
        <fgColor theme="0"/>
        <bgColor indexed="64"/>
      </patternFill>
    </fill>
    <fill>
      <patternFill patternType="solid">
        <fgColor rgb="FF5E346D"/>
        <bgColor indexed="64"/>
      </patternFill>
    </fill>
    <fill>
      <patternFill patternType="solid">
        <fgColor rgb="FFECE0F0"/>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rgb="FFF2EBF5"/>
        <bgColor indexed="64"/>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2">
    <xf numFmtId="0" fontId="0" fillId="0" borderId="0"/>
    <xf numFmtId="0" fontId="2" fillId="0" borderId="0" applyNumberFormat="0" applyFill="0" applyBorder="0" applyAlignment="0" applyProtection="0"/>
  </cellStyleXfs>
  <cellXfs count="102">
    <xf numFmtId="0" fontId="0" fillId="0" borderId="0" xfId="0"/>
    <xf numFmtId="0" fontId="0" fillId="2" borderId="0" xfId="0" applyFill="1"/>
    <xf numFmtId="0" fontId="3" fillId="2" borderId="0" xfId="0" applyFont="1" applyFill="1"/>
    <xf numFmtId="0" fontId="4" fillId="5" borderId="2" xfId="0" applyFont="1" applyFill="1" applyBorder="1" applyAlignment="1">
      <alignment horizontal="left" vertical="center"/>
    </xf>
    <xf numFmtId="0" fontId="5" fillId="5" borderId="2" xfId="0" applyFont="1" applyFill="1" applyBorder="1" applyAlignment="1">
      <alignment horizontal="left" vertical="center"/>
    </xf>
    <xf numFmtId="0" fontId="5" fillId="5" borderId="3" xfId="0" applyFont="1" applyFill="1" applyBorder="1" applyAlignment="1">
      <alignment horizontal="left" vertical="center"/>
    </xf>
    <xf numFmtId="0" fontId="3" fillId="2" borderId="0" xfId="0" applyFont="1" applyFill="1" applyAlignment="1">
      <alignment horizontal="center"/>
    </xf>
    <xf numFmtId="0" fontId="3" fillId="2" borderId="9" xfId="0" applyFont="1" applyFill="1" applyBorder="1" applyAlignment="1">
      <alignment horizontal="center" vertical="center"/>
      <extLst>
        <ext xmlns:xfpb="http://schemas.microsoft.com/office/spreadsheetml/2022/featurepropertybag" uri="{C7286773-470A-42A8-94C5-96B5CB345126}">
          <xfpb:xfComplement i="0"/>
        </ext>
      </extLst>
    </xf>
    <xf numFmtId="0" fontId="3" fillId="2" borderId="0" xfId="0" applyFont="1" applyFill="1" applyAlignment="1">
      <alignment horizontal="center" vertical="center" wrapText="1"/>
    </xf>
    <xf numFmtId="0" fontId="3" fillId="2" borderId="9"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2" borderId="9"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3" fillId="2" borderId="9" xfId="0" applyFont="1" applyFill="1" applyBorder="1" applyAlignment="1">
      <alignment horizontal="center" vertical="center" wrapText="1"/>
    </xf>
    <xf numFmtId="0" fontId="3" fillId="2" borderId="0" xfId="0" applyFont="1" applyFill="1" applyAlignment="1">
      <alignment horizontal="center" wrapText="1"/>
    </xf>
    <xf numFmtId="0" fontId="3" fillId="2" borderId="0" xfId="0" applyFont="1" applyFill="1" applyAlignment="1">
      <alignment horizontal="center" vertical="center"/>
    </xf>
    <xf numFmtId="0" fontId="4" fillId="0" borderId="8" xfId="0" applyFont="1" applyBorder="1" applyAlignment="1">
      <alignment horizontal="left" vertical="center" indent="2"/>
    </xf>
    <xf numFmtId="0" fontId="4" fillId="0" borderId="12" xfId="0" applyFont="1" applyBorder="1" applyAlignment="1">
      <alignment horizontal="left" vertical="center" indent="2"/>
    </xf>
    <xf numFmtId="0" fontId="4" fillId="2" borderId="2" xfId="0" applyFont="1" applyFill="1" applyBorder="1" applyAlignment="1">
      <alignment horizontal="left" vertical="center" indent="2"/>
    </xf>
    <xf numFmtId="1" fontId="4" fillId="2" borderId="2" xfId="0" applyNumberFormat="1" applyFont="1" applyFill="1" applyBorder="1" applyAlignment="1">
      <alignment horizontal="right" vertical="center"/>
    </xf>
    <xf numFmtId="0" fontId="6" fillId="2" borderId="2" xfId="0" applyFont="1" applyFill="1" applyBorder="1"/>
    <xf numFmtId="1" fontId="4" fillId="2" borderId="9" xfId="0" applyNumberFormat="1" applyFont="1" applyFill="1" applyBorder="1" applyAlignment="1">
      <alignment horizontal="right" vertical="center"/>
    </xf>
    <xf numFmtId="1" fontId="4" fillId="2" borderId="0" xfId="0" applyNumberFormat="1" applyFont="1" applyFill="1" applyAlignment="1">
      <alignment horizontal="right" vertical="center"/>
    </xf>
    <xf numFmtId="0" fontId="3" fillId="2" borderId="0" xfId="0" applyFont="1" applyFill="1" applyAlignment="1">
      <alignment horizontal="center" vertical="center"/>
      <extLst>
        <ext xmlns:xfpb="http://schemas.microsoft.com/office/spreadsheetml/2022/featurepropertybag" uri="{C7286773-470A-42A8-94C5-96B5CB345126}">
          <xfpb:xfComplement i="0"/>
        </ext>
      </extLst>
    </xf>
    <xf numFmtId="0" fontId="5" fillId="5" borderId="9" xfId="0" applyFont="1" applyFill="1" applyBorder="1" applyAlignment="1">
      <alignment horizontal="left" vertical="center"/>
    </xf>
    <xf numFmtId="1" fontId="4" fillId="2" borderId="2" xfId="0" applyNumberFormat="1" applyFont="1" applyFill="1" applyBorder="1" applyAlignment="1">
      <alignment vertical="center"/>
    </xf>
    <xf numFmtId="1" fontId="4" fillId="2" borderId="1" xfId="0" applyNumberFormat="1" applyFont="1" applyFill="1" applyBorder="1" applyAlignment="1">
      <alignment vertical="center"/>
    </xf>
    <xf numFmtId="0" fontId="4" fillId="0" borderId="10" xfId="0" applyFont="1" applyBorder="1" applyAlignment="1">
      <alignment vertical="center"/>
    </xf>
    <xf numFmtId="1" fontId="5" fillId="2" borderId="3" xfId="0" applyNumberFormat="1" applyFont="1" applyFill="1" applyBorder="1" applyAlignment="1">
      <alignment vertical="center"/>
    </xf>
    <xf numFmtId="0" fontId="4" fillId="5" borderId="9" xfId="0" applyFont="1" applyFill="1" applyBorder="1" applyAlignment="1">
      <alignment horizontal="left" vertical="center"/>
    </xf>
    <xf numFmtId="0" fontId="4" fillId="0" borderId="1" xfId="0" applyFont="1" applyBorder="1" applyAlignment="1">
      <alignment horizontal="left" vertical="center" indent="2"/>
    </xf>
    <xf numFmtId="0" fontId="1" fillId="2" borderId="0" xfId="0" applyFont="1" applyFill="1"/>
    <xf numFmtId="0" fontId="4" fillId="0" borderId="10" xfId="0" applyFont="1" applyBorder="1" applyAlignment="1">
      <alignment vertical="center" wrapText="1"/>
    </xf>
    <xf numFmtId="0" fontId="3" fillId="2" borderId="0" xfId="0" applyFont="1" applyFill="1" applyAlignment="1">
      <alignment horizontal="center" vertical="center" wrapText="1"/>
      <extLst>
        <ext xmlns:xfpb="http://schemas.microsoft.com/office/spreadsheetml/2022/featurepropertybag" uri="{C7286773-470A-42A8-94C5-96B5CB345126}">
          <xfpb:xfComplement i="0"/>
        </ext>
      </extLst>
    </xf>
    <xf numFmtId="0" fontId="4" fillId="2" borderId="1" xfId="0" applyFont="1" applyFill="1" applyBorder="1" applyAlignment="1">
      <alignment horizontal="left" vertical="center" indent="2"/>
    </xf>
    <xf numFmtId="0" fontId="4" fillId="2" borderId="2" xfId="0" applyFont="1" applyFill="1" applyBorder="1" applyAlignment="1">
      <alignment vertical="center"/>
    </xf>
    <xf numFmtId="0" fontId="4" fillId="2" borderId="6" xfId="0" applyFont="1" applyFill="1" applyBorder="1" applyAlignment="1">
      <alignment horizontal="left" vertical="center" indent="2"/>
    </xf>
    <xf numFmtId="0" fontId="4" fillId="2" borderId="1" xfId="0" applyFont="1" applyFill="1" applyBorder="1" applyAlignment="1">
      <alignment vertical="center"/>
    </xf>
    <xf numFmtId="0" fontId="5" fillId="2" borderId="3" xfId="0" applyFont="1" applyFill="1" applyBorder="1" applyAlignment="1">
      <alignment vertical="center"/>
    </xf>
    <xf numFmtId="0" fontId="4" fillId="0" borderId="13" xfId="0" applyFont="1" applyBorder="1" applyAlignment="1">
      <alignment horizontal="left" vertical="center" indent="2"/>
    </xf>
    <xf numFmtId="0" fontId="4" fillId="0" borderId="9" xfId="0" applyFont="1" applyBorder="1" applyAlignment="1">
      <alignment vertical="center"/>
    </xf>
    <xf numFmtId="0" fontId="5" fillId="2" borderId="13" xfId="0" applyFont="1" applyFill="1" applyBorder="1" applyAlignment="1">
      <alignment vertical="center"/>
    </xf>
    <xf numFmtId="0" fontId="8" fillId="0" borderId="0" xfId="0" applyFont="1"/>
    <xf numFmtId="0" fontId="0" fillId="2" borderId="0" xfId="0" applyFill="1" applyAlignment="1">
      <alignment horizontal="left" vertical="center" wrapText="1"/>
    </xf>
    <xf numFmtId="0" fontId="0" fillId="0" borderId="0" xfId="0" applyAlignment="1">
      <alignment horizontal="left" vertical="center" wrapText="1"/>
    </xf>
    <xf numFmtId="0" fontId="10" fillId="2" borderId="0" xfId="0" applyFont="1" applyFill="1"/>
    <xf numFmtId="0" fontId="9" fillId="2" borderId="0" xfId="0" applyFont="1" applyFill="1" applyAlignment="1">
      <alignment vertical="center"/>
    </xf>
    <xf numFmtId="0" fontId="9" fillId="2" borderId="0" xfId="0" applyFont="1" applyFill="1"/>
    <xf numFmtId="0" fontId="15" fillId="2" borderId="0" xfId="0" applyFont="1" applyFill="1" applyAlignment="1">
      <alignment horizontal="left" vertical="center" wrapText="1"/>
    </xf>
    <xf numFmtId="0" fontId="16" fillId="0" borderId="0" xfId="0" applyFont="1" applyAlignment="1">
      <alignment horizontal="left" vertical="center" wrapText="1"/>
    </xf>
    <xf numFmtId="0" fontId="8" fillId="0" borderId="0" xfId="0" applyFont="1" applyAlignment="1">
      <alignment horizontal="left" vertical="center" wrapText="1"/>
    </xf>
    <xf numFmtId="0" fontId="8" fillId="2" borderId="0" xfId="0" applyFont="1" applyFill="1" applyAlignment="1">
      <alignment horizontal="left" vertical="center" wrapText="1"/>
    </xf>
    <xf numFmtId="0" fontId="18" fillId="0" borderId="0" xfId="0" applyFont="1" applyAlignment="1">
      <alignment horizontal="left" vertical="center" wrapText="1"/>
    </xf>
    <xf numFmtId="0" fontId="18" fillId="2" borderId="0" xfId="0" applyFont="1" applyFill="1" applyAlignment="1">
      <alignment horizontal="left" vertical="center" wrapText="1"/>
    </xf>
    <xf numFmtId="0" fontId="21" fillId="2" borderId="0" xfId="0" applyFont="1" applyFill="1" applyAlignment="1">
      <alignment horizontal="left" vertical="center" wrapText="1"/>
    </xf>
    <xf numFmtId="0" fontId="22" fillId="6" borderId="1" xfId="0" applyFont="1" applyFill="1" applyBorder="1" applyAlignment="1">
      <alignment vertical="center"/>
    </xf>
    <xf numFmtId="0" fontId="22" fillId="6" borderId="2" xfId="0" applyFont="1" applyFill="1" applyBorder="1" applyAlignment="1">
      <alignment vertical="center"/>
    </xf>
    <xf numFmtId="0" fontId="23" fillId="0" borderId="10" xfId="0" applyFont="1" applyBorder="1" applyAlignment="1">
      <alignment vertical="center" wrapText="1"/>
    </xf>
    <xf numFmtId="1" fontId="24" fillId="6" borderId="10" xfId="0" applyNumberFormat="1" applyFont="1" applyFill="1" applyBorder="1" applyAlignment="1">
      <alignment vertical="center"/>
    </xf>
    <xf numFmtId="0" fontId="6" fillId="2" borderId="0" xfId="0" applyFont="1" applyFill="1" applyAlignment="1">
      <alignment horizontal="center" vertical="center" wrapText="1"/>
    </xf>
    <xf numFmtId="0" fontId="16" fillId="2" borderId="0" xfId="0" applyFont="1" applyFill="1" applyAlignment="1">
      <alignment horizontal="left" vertical="center" wrapText="1"/>
    </xf>
    <xf numFmtId="0" fontId="6" fillId="0" borderId="0" xfId="0" applyFont="1" applyAlignment="1">
      <alignment horizontal="center" vertical="center" wrapText="1"/>
    </xf>
    <xf numFmtId="0" fontId="27" fillId="0" borderId="0" xfId="0" applyFont="1" applyAlignment="1">
      <alignment wrapText="1"/>
    </xf>
    <xf numFmtId="0" fontId="17" fillId="7" borderId="9" xfId="0" applyFont="1" applyFill="1" applyBorder="1" applyAlignment="1">
      <alignment horizontal="left" vertical="center" wrapText="1"/>
    </xf>
    <xf numFmtId="0" fontId="2" fillId="0" borderId="0" xfId="1" applyFill="1" applyAlignment="1">
      <alignment horizontal="center" vertical="top" wrapText="1"/>
    </xf>
    <xf numFmtId="0" fontId="14" fillId="3" borderId="0" xfId="0" applyFont="1" applyFill="1" applyAlignment="1">
      <alignment horizontal="center" vertical="center" wrapText="1"/>
    </xf>
    <xf numFmtId="0" fontId="19" fillId="3" borderId="6" xfId="0" applyFont="1" applyFill="1" applyBorder="1" applyAlignment="1">
      <alignment horizontal="center" vertical="center" wrapText="1"/>
    </xf>
    <xf numFmtId="0" fontId="3" fillId="7" borderId="0" xfId="0" applyFont="1" applyFill="1" applyAlignment="1">
      <alignment horizontal="left" vertical="center" wrapText="1"/>
    </xf>
    <xf numFmtId="0" fontId="3" fillId="7" borderId="6" xfId="0" applyFont="1" applyFill="1" applyBorder="1" applyAlignment="1">
      <alignment horizontal="left" vertical="center" wrapText="1"/>
    </xf>
    <xf numFmtId="0" fontId="17" fillId="7" borderId="6" xfId="0" applyFont="1" applyFill="1" applyBorder="1" applyAlignment="1">
      <alignment horizontal="left" vertical="center" wrapText="1"/>
    </xf>
    <xf numFmtId="0" fontId="2" fillId="7" borderId="0" xfId="1" applyFill="1" applyAlignment="1">
      <alignment horizontal="left" vertical="center" wrapText="1"/>
    </xf>
    <xf numFmtId="0" fontId="3" fillId="0" borderId="7" xfId="0" applyFont="1" applyBorder="1" applyAlignment="1">
      <alignment horizontal="left" vertical="center" wrapText="1" indent="2"/>
    </xf>
    <xf numFmtId="0" fontId="3" fillId="0" borderId="10" xfId="0" applyFont="1" applyBorder="1" applyAlignment="1">
      <alignment horizontal="left" vertical="center" wrapText="1" indent="2"/>
    </xf>
    <xf numFmtId="0" fontId="3" fillId="0" borderId="12" xfId="0" applyFont="1" applyBorder="1" applyAlignment="1">
      <alignment horizontal="left" vertical="center" wrapText="1"/>
    </xf>
    <xf numFmtId="0" fontId="3" fillId="0" borderId="5" xfId="0" applyFont="1" applyBorder="1" applyAlignment="1">
      <alignment horizontal="left" vertical="center" wrapText="1"/>
    </xf>
    <xf numFmtId="0" fontId="11" fillId="4" borderId="0" xfId="0" applyFont="1" applyFill="1" applyAlignment="1">
      <alignment horizontal="left" vertical="top" wrapText="1"/>
    </xf>
    <xf numFmtId="0" fontId="12" fillId="4" borderId="0" xfId="0" applyFont="1" applyFill="1" applyAlignment="1">
      <alignment horizontal="left" vertical="center" wrapText="1"/>
    </xf>
    <xf numFmtId="0" fontId="3" fillId="0" borderId="11" xfId="0" applyFont="1" applyBorder="1" applyAlignment="1">
      <alignment horizontal="left" vertical="center" wrapText="1" indent="2"/>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0" borderId="4" xfId="0" applyFont="1" applyBorder="1" applyAlignment="1">
      <alignment horizontal="left" vertical="center" wrapText="1"/>
    </xf>
    <xf numFmtId="0" fontId="7" fillId="3" borderId="1" xfId="0" applyFont="1" applyFill="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3" fillId="2" borderId="7" xfId="0" applyFont="1" applyFill="1" applyBorder="1" applyAlignment="1">
      <alignment horizontal="left" vertical="center" wrapText="1" indent="2"/>
    </xf>
    <xf numFmtId="0" fontId="3" fillId="2" borderId="10" xfId="0" applyFont="1" applyFill="1" applyBorder="1" applyAlignment="1">
      <alignment horizontal="left" vertical="center" wrapText="1" indent="2"/>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 fillId="4" borderId="0" xfId="1" applyFill="1" applyAlignment="1">
      <alignment horizontal="center" vertical="top" wrapText="1"/>
    </xf>
    <xf numFmtId="0" fontId="6" fillId="2" borderId="7" xfId="0" applyFont="1" applyFill="1" applyBorder="1" applyAlignment="1">
      <alignment horizontal="left" vertical="center" wrapText="1" indent="2"/>
    </xf>
    <xf numFmtId="0" fontId="6" fillId="2" borderId="10" xfId="0" applyFont="1" applyFill="1" applyBorder="1" applyAlignment="1">
      <alignment horizontal="left" vertical="center" wrapText="1" indent="2"/>
    </xf>
    <xf numFmtId="0" fontId="3" fillId="2" borderId="11" xfId="0" applyFont="1" applyFill="1" applyBorder="1" applyAlignment="1">
      <alignment horizontal="left" vertical="center" wrapText="1" indent="2"/>
    </xf>
    <xf numFmtId="0" fontId="3" fillId="2" borderId="7" xfId="0" applyFont="1" applyFill="1" applyBorder="1" applyAlignment="1">
      <alignment horizontal="left" vertical="center" wrapText="1" indent="5"/>
    </xf>
    <xf numFmtId="0" fontId="3" fillId="2" borderId="10" xfId="0" applyFont="1" applyFill="1" applyBorder="1" applyAlignment="1">
      <alignment horizontal="left" vertical="center" wrapText="1" indent="5"/>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0" fontId="7" fillId="3" borderId="10" xfId="0" applyFont="1" applyFill="1" applyBorder="1" applyAlignment="1">
      <alignment horizontal="left" vertical="center"/>
    </xf>
    <xf numFmtId="0" fontId="6" fillId="0" borderId="12" xfId="0" applyFont="1" applyBorder="1" applyAlignment="1">
      <alignment horizontal="left" vertical="center" wrapText="1"/>
    </xf>
    <xf numFmtId="0" fontId="3" fillId="0" borderId="7" xfId="0" applyFont="1" applyBorder="1" applyAlignment="1">
      <alignment horizontal="left" vertical="center" wrapText="1" indent="5"/>
    </xf>
    <xf numFmtId="0" fontId="3" fillId="0" borderId="10" xfId="0" applyFont="1" applyBorder="1" applyAlignment="1">
      <alignment horizontal="left" vertical="center" wrapText="1" indent="5"/>
    </xf>
    <xf numFmtId="0" fontId="25" fillId="2" borderId="0" xfId="0" applyFont="1" applyFill="1" applyAlignment="1">
      <alignment horizontal="left" vertical="center" wrapText="1"/>
    </xf>
    <xf numFmtId="0" fontId="6" fillId="2" borderId="0" xfId="0" applyFont="1" applyFill="1" applyAlignment="1">
      <alignment horizontal="left" vertical="center" wrapText="1"/>
    </xf>
  </cellXfs>
  <cellStyles count="2">
    <cellStyle name="Hyperlink" xfId="1" builtinId="8"/>
    <cellStyle name="Normal" xfId="0" builtinId="0"/>
  </cellStyles>
  <dxfs count="57">
    <dxf>
      <fill>
        <patternFill>
          <bgColor rgb="FFFF5050"/>
        </patternFill>
      </fill>
    </dxf>
    <dxf>
      <fill>
        <patternFill>
          <bgColor rgb="FF92D050"/>
        </patternFill>
      </fill>
    </dxf>
    <dxf>
      <fill>
        <patternFill>
          <bgColor rgb="FFFFFF66"/>
        </patternFill>
      </fill>
    </dxf>
    <dxf>
      <fill>
        <patternFill>
          <bgColor rgb="FFEC994E"/>
        </patternFill>
      </fill>
    </dxf>
    <dxf>
      <fill>
        <patternFill>
          <bgColor rgb="FF92D050"/>
        </patternFill>
      </fill>
    </dxf>
    <dxf>
      <fill>
        <patternFill>
          <bgColor rgb="FFEC994E"/>
        </patternFill>
      </fill>
    </dxf>
    <dxf>
      <fill>
        <patternFill>
          <bgColor rgb="FFFFFF66"/>
        </patternFill>
      </fill>
    </dxf>
    <dxf>
      <fill>
        <patternFill>
          <bgColor rgb="FF92D050"/>
        </patternFill>
      </fill>
    </dxf>
    <dxf>
      <fill>
        <patternFill>
          <bgColor rgb="FFFFFF66"/>
        </patternFill>
      </fill>
    </dxf>
    <dxf>
      <fill>
        <patternFill>
          <bgColor rgb="FFEC994E"/>
        </patternFill>
      </fill>
    </dxf>
    <dxf>
      <fill>
        <patternFill>
          <bgColor rgb="FFEC994E"/>
        </patternFill>
      </fill>
    </dxf>
    <dxf>
      <fill>
        <patternFill>
          <bgColor rgb="FF92D050"/>
        </patternFill>
      </fill>
    </dxf>
    <dxf>
      <fill>
        <patternFill>
          <bgColor rgb="FFFFFF66"/>
        </patternFill>
      </fill>
    </dxf>
    <dxf>
      <fill>
        <patternFill>
          <bgColor rgb="FFFF5050"/>
        </patternFill>
      </fill>
    </dxf>
    <dxf>
      <fill>
        <patternFill>
          <bgColor rgb="FF92D050"/>
        </patternFill>
      </fill>
    </dxf>
    <dxf>
      <fill>
        <patternFill>
          <bgColor rgb="FFFFFF66"/>
        </patternFill>
      </fill>
    </dxf>
    <dxf>
      <fill>
        <patternFill>
          <bgColor rgb="FFEC994E"/>
        </patternFill>
      </fill>
    </dxf>
    <dxf>
      <fill>
        <patternFill>
          <bgColor rgb="FFFF9999"/>
        </patternFill>
      </fill>
      <border>
        <left style="thin">
          <color rgb="FFFF0000"/>
        </left>
        <right style="thin">
          <color rgb="FFFF0000"/>
        </right>
        <top style="thin">
          <color rgb="FFFF0000"/>
        </top>
        <bottom style="thin">
          <color rgb="FFFF0000"/>
        </bottom>
        <vertical/>
        <horizontal/>
      </border>
    </dxf>
    <dxf>
      <fill>
        <patternFill>
          <bgColor rgb="FF92D050"/>
        </patternFill>
      </fill>
    </dxf>
    <dxf>
      <fill>
        <patternFill>
          <bgColor rgb="FFFFFF66"/>
        </patternFill>
      </fill>
    </dxf>
    <dxf>
      <fill>
        <patternFill>
          <bgColor rgb="FFEC994E"/>
        </patternFill>
      </fill>
    </dxf>
    <dxf>
      <fill>
        <patternFill>
          <bgColor rgb="FFFFFF66"/>
        </patternFill>
      </fill>
    </dxf>
    <dxf>
      <fill>
        <patternFill>
          <bgColor rgb="FFEC994E"/>
        </patternFill>
      </fill>
    </dxf>
    <dxf>
      <fill>
        <patternFill>
          <bgColor rgb="FFFF5050"/>
        </patternFill>
      </fill>
    </dxf>
    <dxf>
      <fill>
        <patternFill>
          <bgColor rgb="FF92D050"/>
        </patternFill>
      </fill>
    </dxf>
    <dxf>
      <fill>
        <patternFill>
          <bgColor rgb="FFFF9999"/>
        </patternFill>
      </fill>
      <border>
        <left style="thin">
          <color rgb="FFFF0000"/>
        </left>
        <right style="thin">
          <color rgb="FFFF0000"/>
        </right>
        <top style="thin">
          <color rgb="FFFF0000"/>
        </top>
        <bottom style="thin">
          <color rgb="FFFF0000"/>
        </bottom>
        <vertical/>
        <horizontal/>
      </border>
    </dxf>
    <dxf>
      <fill>
        <patternFill>
          <bgColor rgb="FFFFFF66"/>
        </patternFill>
      </fill>
    </dxf>
    <dxf>
      <fill>
        <patternFill>
          <bgColor rgb="FF92D050"/>
        </patternFill>
      </fill>
    </dxf>
    <dxf>
      <fill>
        <patternFill>
          <bgColor rgb="FFEC994E"/>
        </patternFill>
      </fill>
    </dxf>
    <dxf>
      <fill>
        <patternFill>
          <bgColor rgb="FF92D050"/>
        </patternFill>
      </fill>
    </dxf>
    <dxf>
      <fill>
        <patternFill>
          <bgColor rgb="FFFFFF66"/>
        </patternFill>
      </fill>
    </dxf>
    <dxf>
      <fill>
        <patternFill>
          <bgColor rgb="FFEC994E"/>
        </patternFill>
      </fill>
    </dxf>
    <dxf>
      <fill>
        <patternFill>
          <bgColor rgb="FF92D050"/>
        </patternFill>
      </fill>
    </dxf>
    <dxf>
      <fill>
        <patternFill>
          <bgColor rgb="FFFFFF66"/>
        </patternFill>
      </fill>
    </dxf>
    <dxf>
      <fill>
        <patternFill>
          <bgColor rgb="FFEC994E"/>
        </patternFill>
      </fill>
    </dxf>
    <dxf>
      <fill>
        <patternFill>
          <bgColor rgb="FF92D050"/>
        </patternFill>
      </fill>
    </dxf>
    <dxf>
      <fill>
        <patternFill>
          <bgColor rgb="FFFFFF66"/>
        </patternFill>
      </fill>
    </dxf>
    <dxf>
      <fill>
        <patternFill>
          <bgColor rgb="FFEC994E"/>
        </patternFill>
      </fill>
    </dxf>
    <dxf>
      <fill>
        <patternFill>
          <bgColor rgb="FF92D050"/>
        </patternFill>
      </fill>
    </dxf>
    <dxf>
      <fill>
        <patternFill>
          <bgColor rgb="FFFFFF66"/>
        </patternFill>
      </fill>
    </dxf>
    <dxf>
      <fill>
        <patternFill>
          <bgColor rgb="FFEC994E"/>
        </patternFill>
      </fill>
    </dxf>
    <dxf>
      <fill>
        <patternFill>
          <bgColor rgb="FFFF5050"/>
        </patternFill>
      </fill>
    </dxf>
    <dxf>
      <fill>
        <patternFill>
          <bgColor rgb="FF92D050"/>
        </patternFill>
      </fill>
    </dxf>
    <dxf>
      <fill>
        <patternFill>
          <bgColor rgb="FFFFFF66"/>
        </patternFill>
      </fill>
    </dxf>
    <dxf>
      <fill>
        <patternFill>
          <bgColor rgb="FFEC994E"/>
        </patternFill>
      </fill>
    </dxf>
    <dxf>
      <fill>
        <patternFill>
          <bgColor rgb="FFFF9999"/>
        </patternFill>
      </fill>
      <border>
        <left style="thin">
          <color rgb="FFFF0000"/>
        </left>
        <right style="thin">
          <color rgb="FFFF0000"/>
        </right>
        <top style="thin">
          <color rgb="FFFF0000"/>
        </top>
        <bottom style="thin">
          <color rgb="FFFF0000"/>
        </bottom>
        <vertical/>
        <horizontal/>
      </border>
    </dxf>
    <dxf>
      <fill>
        <patternFill>
          <bgColor rgb="FFEC994E"/>
        </patternFill>
      </fill>
    </dxf>
    <dxf>
      <fill>
        <patternFill>
          <bgColor rgb="FF92D050"/>
        </patternFill>
      </fill>
    </dxf>
    <dxf>
      <fill>
        <patternFill>
          <bgColor rgb="FFFFFF66"/>
        </patternFill>
      </fill>
    </dxf>
    <dxf>
      <fill>
        <patternFill>
          <bgColor rgb="FFFF5050"/>
        </patternFill>
      </fill>
    </dxf>
    <dxf>
      <fill>
        <patternFill>
          <bgColor rgb="FF92D050"/>
        </patternFill>
      </fill>
    </dxf>
    <dxf>
      <fill>
        <patternFill>
          <bgColor rgb="FFFFFF66"/>
        </patternFill>
      </fill>
    </dxf>
    <dxf>
      <fill>
        <patternFill>
          <bgColor rgb="FFEC994E"/>
        </patternFill>
      </fill>
    </dxf>
    <dxf>
      <font>
        <b val="0"/>
        <i val="0"/>
      </font>
      <fill>
        <patternFill>
          <bgColor rgb="FFFF9999"/>
        </patternFill>
      </fill>
      <border>
        <left style="thin">
          <color rgb="FFFF0000"/>
        </left>
        <right style="thin">
          <color rgb="FFFF0000"/>
        </right>
        <top style="thin">
          <color rgb="FFFF0000"/>
        </top>
        <bottom style="thin">
          <color rgb="FFFF0000"/>
        </bottom>
        <vertical/>
        <horizontal/>
      </border>
    </dxf>
    <dxf>
      <fill>
        <patternFill>
          <bgColor rgb="FFFFFF66"/>
        </patternFill>
      </fill>
    </dxf>
    <dxf>
      <fill>
        <patternFill>
          <bgColor rgb="FFEC994E"/>
        </patternFill>
      </fill>
    </dxf>
    <dxf>
      <fill>
        <patternFill>
          <bgColor rgb="FF92D050"/>
        </patternFill>
      </fill>
    </dxf>
  </dxfs>
  <tableStyles count="0" defaultTableStyle="TableStyleMedium2" defaultPivotStyle="PivotStyleLight16"/>
  <colors>
    <mruColors>
      <color rgb="FFFF5050"/>
      <color rgb="FFFF9999"/>
      <color rgb="FFFFFF66"/>
      <color rgb="FFF2EBF5"/>
      <color rgb="FFECE0F0"/>
      <color rgb="FF5E346D"/>
      <color rgb="FFEE9F12"/>
      <color rgb="FFFF3300"/>
      <color rgb="FFEC994E"/>
      <color rgb="FFF2B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4.xml"/><Relationship Id="rId21" Type="http://schemas.openxmlformats.org/officeDocument/2006/relationships/externalLink" Target="externalLinks/externalLink19.xml"/><Relationship Id="rId42" Type="http://schemas.openxmlformats.org/officeDocument/2006/relationships/externalLink" Target="externalLinks/externalLink40.xml"/><Relationship Id="rId47" Type="http://schemas.openxmlformats.org/officeDocument/2006/relationships/externalLink" Target="externalLinks/externalLink45.xml"/><Relationship Id="rId63" Type="http://schemas.microsoft.com/office/2017/06/relationships/rdRichValue" Target="richData/rdrichvalue.xml"/><Relationship Id="rId68" Type="http://schemas.openxmlformats.org/officeDocument/2006/relationships/customXml" Target="../customXml/item1.xml"/><Relationship Id="rId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14.xml"/><Relationship Id="rId29" Type="http://schemas.openxmlformats.org/officeDocument/2006/relationships/externalLink" Target="externalLinks/externalLink27.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40" Type="http://schemas.openxmlformats.org/officeDocument/2006/relationships/externalLink" Target="externalLinks/externalLink38.xml"/><Relationship Id="rId45" Type="http://schemas.openxmlformats.org/officeDocument/2006/relationships/externalLink" Target="externalLinks/externalLink43.xml"/><Relationship Id="rId53" Type="http://schemas.openxmlformats.org/officeDocument/2006/relationships/externalLink" Target="externalLinks/externalLink51.xml"/><Relationship Id="rId58" Type="http://schemas.openxmlformats.org/officeDocument/2006/relationships/theme" Target="theme/theme1.xml"/><Relationship Id="rId66" Type="http://schemas.microsoft.com/office/2022/11/relationships/FeaturePropertyBag" Target="featurePropertyBag/featurePropertyBag.xml"/><Relationship Id="rId5" Type="http://schemas.openxmlformats.org/officeDocument/2006/relationships/externalLink" Target="externalLinks/externalLink3.xml"/><Relationship Id="rId61" Type="http://schemas.openxmlformats.org/officeDocument/2006/relationships/sheetMetadata" Target="metadata.xml"/><Relationship Id="rId19" Type="http://schemas.openxmlformats.org/officeDocument/2006/relationships/externalLink" Target="externalLinks/externalLink1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43" Type="http://schemas.openxmlformats.org/officeDocument/2006/relationships/externalLink" Target="externalLinks/externalLink41.xml"/><Relationship Id="rId48" Type="http://schemas.openxmlformats.org/officeDocument/2006/relationships/externalLink" Target="externalLinks/externalLink46.xml"/><Relationship Id="rId56" Type="http://schemas.openxmlformats.org/officeDocument/2006/relationships/externalLink" Target="externalLinks/externalLink54.xml"/><Relationship Id="rId64" Type="http://schemas.microsoft.com/office/2017/06/relationships/rdRichValueStructure" Target="richData/rdrichvaluestructure.xml"/><Relationship Id="rId69" Type="http://schemas.openxmlformats.org/officeDocument/2006/relationships/customXml" Target="../customXml/item2.xml"/><Relationship Id="rId8" Type="http://schemas.openxmlformats.org/officeDocument/2006/relationships/externalLink" Target="externalLinks/externalLink6.xml"/><Relationship Id="rId51" Type="http://schemas.openxmlformats.org/officeDocument/2006/relationships/externalLink" Target="externalLinks/externalLink49.xml"/><Relationship Id="rId3" Type="http://schemas.openxmlformats.org/officeDocument/2006/relationships/externalLink" Target="externalLinks/externalLink1.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46" Type="http://schemas.openxmlformats.org/officeDocument/2006/relationships/externalLink" Target="externalLinks/externalLink44.xml"/><Relationship Id="rId59" Type="http://schemas.openxmlformats.org/officeDocument/2006/relationships/styles" Target="styles.xml"/><Relationship Id="rId67" Type="http://schemas.openxmlformats.org/officeDocument/2006/relationships/calcChain" Target="calcChain.xml"/><Relationship Id="rId20" Type="http://schemas.openxmlformats.org/officeDocument/2006/relationships/externalLink" Target="externalLinks/externalLink18.xml"/><Relationship Id="rId41" Type="http://schemas.openxmlformats.org/officeDocument/2006/relationships/externalLink" Target="externalLinks/externalLink39.xml"/><Relationship Id="rId54" Type="http://schemas.openxmlformats.org/officeDocument/2006/relationships/externalLink" Target="externalLinks/externalLink52.xml"/><Relationship Id="rId62" Type="http://schemas.microsoft.com/office/2022/10/relationships/richValueRel" Target="richData/richValueRel.xml"/><Relationship Id="rId7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4.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49" Type="http://schemas.openxmlformats.org/officeDocument/2006/relationships/externalLink" Target="externalLinks/externalLink47.xml"/><Relationship Id="rId57" Type="http://schemas.openxmlformats.org/officeDocument/2006/relationships/externalLink" Target="externalLinks/externalLink55.xml"/><Relationship Id="rId10" Type="http://schemas.openxmlformats.org/officeDocument/2006/relationships/externalLink" Target="externalLinks/externalLink8.xml"/><Relationship Id="rId31" Type="http://schemas.openxmlformats.org/officeDocument/2006/relationships/externalLink" Target="externalLinks/externalLink29.xml"/><Relationship Id="rId44" Type="http://schemas.openxmlformats.org/officeDocument/2006/relationships/externalLink" Target="externalLinks/externalLink42.xml"/><Relationship Id="rId52" Type="http://schemas.openxmlformats.org/officeDocument/2006/relationships/externalLink" Target="externalLinks/externalLink50.xml"/><Relationship Id="rId60" Type="http://schemas.openxmlformats.org/officeDocument/2006/relationships/sharedStrings" Target="sharedStrings.xml"/><Relationship Id="rId65" Type="http://schemas.microsoft.com/office/2017/06/relationships/rdRichValueTypes" Target="richData/rdRichValueTypes.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9" Type="http://schemas.openxmlformats.org/officeDocument/2006/relationships/externalLink" Target="externalLinks/externalLink37.xml"/><Relationship Id="rId34" Type="http://schemas.openxmlformats.org/officeDocument/2006/relationships/externalLink" Target="externalLinks/externalLink32.xml"/><Relationship Id="rId50" Type="http://schemas.openxmlformats.org/officeDocument/2006/relationships/externalLink" Target="externalLinks/externalLink48.xml"/><Relationship Id="rId55" Type="http://schemas.openxmlformats.org/officeDocument/2006/relationships/externalLink" Target="externalLinks/externalLink53.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migrationpolicy.sharepoint.com/DOCUME~1/Martin_S/LOCALS~1/Temp/Temporary%20Directory%202%20for%20Tables%20and%20Figures.zip/Revisions%20and%20update/New%20revised%20Figure%201.2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migrationpolicy-my.sharepoint.com/DOCUME~1/Martin_S/LOCALS~1/Temp/Temporary%20Directory%202%20for%20Tables%20and%20Figures.zip/Revisions%20and%20update/New%20revised%20Figure%201.2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oecdshare.oecd.org/edu/Projects/eag/2011/Content/SL_A5_EAG201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migrationpolicy.sharepoint.com/Applic/EMO2009crisis/Labour%20Market%20Indicators/ECO_calculations/ECO%20Projections-Tables%20and%20Figure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migrationpolicy-my.sharepoint.com/Applic/EMO2009crisis/Labour%20Market%20Indicators/ECO_calculations/ECO%20Projections-Tables%20and%20Figure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migrationpolicy.sharepoint.com/Applic/EMO2011CRISIS3/Data/Harmonised%20unemployment/Eurostat/Documentation/Stata/Eurostat%20data%20on%20harmonised%20Unemployment.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Data/Harmonised%20unemployment/Eurostat/Documentation/Stata/Eurostat%20data%20on%20harmonised%20Unemployment.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migrationpolicy.sharepoint.com/Applic/EMO2009crisis/Labour%20Market%20Indicators/MEI-Harmonised%20unemployment%20rates/OECD%20Harmonised%20unemployment%20data.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migrationpolicy-my.sharepoint.com/Applic/EMO2009crisis/Labour%20Market%20Indicators/MEI-Harmonised%20unemployment%20rates/OECD%20Harmonised%20unemployment%20dat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oecdshare.oecd.org/Applic/MF/incdisnw/section5_19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igrationpolicy.sharepoint.com/Applic/EMO2011CRISIS3/Analysis%20&amp;%20calculations/Tax-Benefit%20Model/Results/Tax%20benefits%20model-Tables%20and%20Figures.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migrationpolicy.sharepoint.com/Applic/EMO2010CRISIS2/Tables%20and%20Figures/Revisions%20and%20update/Margins%20of%20labour%20market%20adjustments-Comparisons%20EO87%20and%20National%20sources.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migrationpolicy-my.sharepoint.com/Applic/EMO2010CRISIS2/Tables%20and%20Figures/Revisions%20and%20update/Margins%20of%20labour%20market%20adjustments-Comparisons%20EO87%20and%20National%20sources.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migrationpolicy.sharepoint.com/Applic/EMO2009crisis/Labour%20Market%20Indicators/ECO_calculations/Fiscal%20Stimulus%20packages/results/EMO09-Crisis-Jobs%20Impact%20of%20Fiscal%20Stimulus%20packages_revised_Dec2009.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migrationpolicy-my.sharepoint.com/Applic/EMO2009crisis/Labour%20Market%20Indicators/ECO_calculations/Fiscal%20Stimulus%20packages/results/EMO09-Crisis-Jobs%20Impact%20of%20Fiscal%20Stimulus%20packages_revised_Dec2009.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oecdshare.oecd.org/Applic/EMO2009crisis/Fiscal%20Stimulus/results/EMO09-Crisis-Jobs%20Impact%20of%20Fiscal%20Stimulus%20packages_revised.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migrationpolicy.sharepoint.com/Applic/EMO2011CRISIS3/Data/Harmonised%20unemployment/OECD/Total/Figure_1.xml"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Data/Harmonised%20unemployment/OECD/Total/Figure_1.xml"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s://migrationpolicy.sharepoint.com/Applic/EMO2011CRISIS3/Data/Harmonised%20unemployment/OECD/Total/Figure_3.xml"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Data/Harmonised%20unemployment/OECD/Total/Figure_3.xml"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migrationpolicy.sharepoint.com/Applic/EMO2011CRISIS3/Data/OECD%20Economic%20Outlook/EO88-Tables%20and%20Figu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Analysis%20&amp;%20calculations/Tax-Benefit%20Model/Results/Tax%20benefits%20model-Tables%20and%20Figures.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Data/OECD%20Economic%20Outlook/EO88-Tables%20and%20Figures.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s://migrationpolicy.sharepoint.com/Applic/EMO2011CRISIS3/Analysis%20&amp;%20calculations/Public%20transfers/Public%20expenditures/Excel/Public%20expenditures-tables%20and%20Figures.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Analysis%20&amp;%20calculations/Public%20transfers/Public%20expenditures/Excel/Public%20expenditures-tables%20and%20Figures.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migrationpolicy.sharepoint.com/Applic/EMO2009crisis/Resilience/Calculations/Simulation_using_PRT_lmpmr.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migrationpolicy-my.sharepoint.com/Applic/EMO2009crisis/Resilience/Calculations/Simulation_using_PRT_lmpmr.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migrationpolicy.sharepoint.com/Applic/EMO2009crisis/Resilience/EMO09-Crisis-resilience-Figures.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migrationpolicy-my.sharepoint.com/Applic/EMO2009crisis/Resilience/EMO09-Crisis-resilience-Figures.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s://migrationpolicy.sharepoint.com/Applic/EMO2009crisis/Tables%20and%20Figures/EMO09-Crisis-Section_3_Tables_and_Figures.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ttps://migrationpolicy-my.sharepoint.com/Applic/EMO2009crisis/Tables%20and%20Figures/EMO09-Crisis-Section_3_Tables_and_Figures.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s://migrationpolicy.sharepoint.com/Applic/EMO2009crisis/Resilience/Calculations/Simulation_1983_lmpmr%20onl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igrationpolicy.sharepoint.com/Applic/EMO2011CRISIS3/Presentations/Jan%202011/John-27%20January%202011-Presentation.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migrationpolicy-my.sharepoint.com/Applic/EMO2009crisis/Resilience/Calculations/Simulation_1983_lmpmr%20only.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ttps://migrationpolicy.sharepoint.com/Applic/EMO2009crisis/Resilience/Calculations/Simulation_1993_lmpmr%20only.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migrationpolicy-my.sharepoint.com/Applic/EMO2009crisis/Resilience/Calculations/Simulation_1993_lmpmr%20only.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migrationpolicy.sharepoint.com/Applic/EMO2009crisis/Resilience/Calculations/Simulation_2003_lmpmr%20only.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ttps://migrationpolicy-my.sharepoint.com/Applic/EMO2009crisis/Resilience/Calculations/Simulation_2003_lmpmr%20only.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migrationpolicy.sharepoint.com/DOCUME~1/Martin_S/LOCALS~1/Temp/Temporary%20Directory%202%20for%20Tables%20and%20Figures.zip/Revisions%20and%20update/New%20revised%20Figure%201.24.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migrationpolicy-my.sharepoint.com/DOCUME~1/Martin_S/LOCALS~1/Temp/Temporary%20Directory%202%20for%20Tables%20and%20Figures.zip/Revisions%20and%20update/New%20revised%20Figure%201.24.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Z:\USERS\Martin_S\Requests\ELS\EAP\Scarpetta_S\OECD-G8%20presentation.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s://migrationpolicy.sharepoint.com/Temp/New%20revised%20Figures%20Section%201.2.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ttps://migrationpolicy-my.sharepoint.com/Temp/New%20revised%20Figures%20Section%201.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Presentations/Jan%202011/John-27%20January%202011-Presentation.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s://migrationpolicy.sharepoint.com/Applic/EMO2011CRISIS3/Data/Harmonised%20unemployment/OECD/Total/OECD%20Harmonised%20unemployment%20data.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Data/Harmonised%20unemployment/OECD/Total/OECD%20Harmonised%20unemployment%20data.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migrationpolicy.sharepoint.com/Applic/EMO2009crisis/Tables%20and%20Figures/Figures%20sent%20to%20PAC/6%20July%202009/Post%20ELSAC%20Update/EMO09-Crisis-New%20Figure%201.1%20and%20Table%201.A1.1%20(using%20trough%20from%20ogap).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ttps://migrationpolicy-my.sharepoint.com/Applic/EMO2009crisis/Tables%20and%20Figures/Figures%20sent%20to%20PAC/6%20July%202009/Post%20ELSAC%20Update/EMO09-Crisis-New%20Figure%201.1%20and%20Table%201.A1.1%20(using%20trough%20from%20ogap).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ttps://migrationpolicy.sharepoint.com/Applic/EMO2011CRISIS3/Data/Quarterly%20Labour%20Force%20data/G20/G20-Decomposition%20of%20GDP%20per%20capita.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Data/Quarterly%20Labour%20Force%20data/G20/G20-Decomposition%20of%20GDP%20per%20capit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migrationpolicy.sharepoint.com/Applic/EMO2011CRISIS3/Tables%20and%20Figures/EMO2011-Crisis-Tables%20and%20Figure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Tables%20and%20Figures/EMO2011-Crisis-Tables%20and%20Figur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migrationpolicy.sharepoint.com/Applic/EMO2011CRISIS3/Analysis%20&amp;%20calculations/Gender%20dimension%20of%20job%20losses%20during%20recession/Gender%20dimension%20of%20job%20losses-tables%20and%20Figure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migrationpolicy-my.sharepoint.com/Applic/EMO2011CRISIS3/Analysis%20&amp;%20calculations/Gender%20dimension%20of%20job%20losses%20during%20recession/Gender%20dimension%20of%20job%20losses-tables%20and%20Figu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T12_1"/>
      <sheetName val="Data C_C2.1"/>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22."/>
      <sheetName val="Calculations"/>
      <sheetName val="Data"/>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22."/>
      <sheetName val="Calculations"/>
      <sheetName val="Data"/>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_A5.1"/>
      <sheetName val="T_A5.2"/>
      <sheetName val="T_A5.3"/>
      <sheetName val="Table II.5.1"/>
      <sheetName val="Data C_A5.1"/>
      <sheetName val="C_A5.1"/>
      <sheetName val="Data C_A5.2"/>
      <sheetName val="C_A5.2"/>
      <sheetName val="Data C_A5.3"/>
      <sheetName val="C_A5.3"/>
      <sheetName val="Data C_A5.4"/>
      <sheetName val="C_A5.4"/>
      <sheetName val="Data C_A5.5"/>
      <sheetName val="C_A5.5"/>
      <sheetName val="Country"/>
      <sheetName val="INFO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0"/>
      <sheetName val="Table 0."/>
      <sheetName val="Figure 1.1."/>
      <sheetName val="Figure 1.1. (all countries)"/>
      <sheetName val="Figure 1.2."/>
      <sheetName val="Figure 1.2. (All countries) "/>
      <sheetName val="Figure 1.3."/>
      <sheetName val="Figure 1.4."/>
      <sheetName val="Figure 1.4. (All countries)"/>
      <sheetName val="Annex 1.A1."/>
      <sheetName val="Table 1.A1.1."/>
      <sheetName val="Table 1.A1.2."/>
      <sheetName val="Table 1.A1.2. (Cont.)"/>
      <sheetName val="Annex 1.A2."/>
      <sheetName val="Table 1.A2.1."/>
      <sheetName val="Table 1.A2.2."/>
      <sheetName val="OG"/>
      <sheetName val="Figure 1A2.1."/>
      <sheetName val="Annex 1.A3."/>
      <sheetName val="Table 1.A3.1."/>
      <sheetName val="Table 1.A3.2."/>
      <sheetName val="Figure 1.A3.1."/>
      <sheetName val="Table 1.A3.3."/>
      <sheetName val="Table 1.A3.4."/>
      <sheetName val="Table 1.A3.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0"/>
      <sheetName val="Table 0."/>
      <sheetName val="Figure 1.1."/>
      <sheetName val="Figure 1.1. (all countries)"/>
      <sheetName val="Figure 1.2."/>
      <sheetName val="Figure 1.2. (All countries) "/>
      <sheetName val="Figure 1.3."/>
      <sheetName val="Figure 1.4."/>
      <sheetName val="Figure 1.4. (All countries)"/>
      <sheetName val="Annex 1.A1."/>
      <sheetName val="Table 1.A1.1."/>
      <sheetName val="Table 1.A1.2."/>
      <sheetName val="Table 1.A1.2. (Cont.)"/>
      <sheetName val="Annex 1.A2."/>
      <sheetName val="Table 1.A2.1."/>
      <sheetName val="Table 1.A2.2."/>
      <sheetName val="OG"/>
      <sheetName val="Figure 1A2.1."/>
      <sheetName val="Annex 1.A3."/>
      <sheetName val="Table 1.A3.1."/>
      <sheetName val="Table 1.A3.2."/>
      <sheetName val="Figure 1.A3.1."/>
      <sheetName val="Table 1.A3.3."/>
      <sheetName val="Table 1.A3.4."/>
      <sheetName val="Table 1.A3.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1."/>
      <sheetName val="Table 2."/>
      <sheetName val="Table 3."/>
      <sheetName val="End page "/>
      <sheetName val="Pivot"/>
      <sheetName val="date reported"/>
    </sheetNames>
    <sheetDataSet>
      <sheetData sheetId="0"/>
      <sheetData sheetId="1"/>
      <sheetData sheetId="2"/>
      <sheetData sheetId="3"/>
      <sheetData sheetId="4"/>
      <sheetData sheetId="5"/>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1."/>
      <sheetName val="Table 2."/>
      <sheetName val="Table 3."/>
      <sheetName val="End page "/>
      <sheetName val="Pivot"/>
      <sheetName val="date reported"/>
    </sheetNames>
    <sheetDataSet>
      <sheetData sheetId="0"/>
      <sheetData sheetId="1"/>
      <sheetData sheetId="2"/>
      <sheetData sheetId="3"/>
      <sheetData sheetId="4"/>
      <sheetData sheetId="5"/>
      <sheetData sheetId="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Date"/>
      <sheetName val="Table 0."/>
      <sheetName val="Table 1."/>
      <sheetName val="Table 2."/>
      <sheetName val="Table 3."/>
      <sheetName val="Table 4."/>
      <sheetName val="Table 5."/>
      <sheetName val="Table 6."/>
      <sheetName val="Table 7."/>
      <sheetName val="Table 8."/>
      <sheetName val="Figure 1."/>
      <sheetName val="End page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Date"/>
      <sheetName val="Table 0."/>
      <sheetName val="Table 1."/>
      <sheetName val="Table 2."/>
      <sheetName val="Table 3."/>
      <sheetName val="Table 4."/>
      <sheetName val="Table 5."/>
      <sheetName val="Table 6."/>
      <sheetName val="Table 7."/>
      <sheetName val="Table 8."/>
      <sheetName val="Figure 1."/>
      <sheetName val="End page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5.1a"/>
      <sheetName val="Table 5.1b"/>
      <sheetName val="Table 5.1b cons"/>
      <sheetName val="SENDCMP"/>
      <sheetName val="SENDCMP tab"/>
      <sheetName val="table 5.2a"/>
      <sheetName val="table 5.2b"/>
      <sheetName val="Table 5.3"/>
      <sheetName val="pov by aggage"/>
      <sheetName val="table 5.4"/>
      <sheetName val="povrates by fam"/>
      <sheetName val="povindex by fam"/>
      <sheetName val="povshares by fam"/>
      <sheetName val="tabnew 5.5"/>
      <sheetName val="tabnew 5.6"/>
      <sheetName val="tabnew 5.6 (SWEor)"/>
      <sheetName val="Table 5.6"/>
      <sheetName val="Table 5.7"/>
      <sheetName val="Table 5.8"/>
      <sheetName val="all pov rates, tt"/>
      <sheetName val="pr famtype, valu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ortant notes"/>
      <sheetName val="Figure 1.4."/>
      <sheetName val="Table 1.2."/>
      <sheetName val="Figure 1.5."/>
      <sheetName val="Figure 1.6."/>
      <sheetName val="Figure 1.7."/>
      <sheetName val="Figure 1.8."/>
      <sheetName val="Figure 1.9."/>
      <sheetName val="Figure 1.14."/>
      <sheetName val="Data C_C5.1"/>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ection 1.1."/>
      <sheetName val="Table 1."/>
      <sheetName val="Table 2."/>
      <sheetName val="Figure 1."/>
      <sheetName val="Figure 2."/>
      <sheetName val="Figure 3."/>
      <sheetName val="Figure 4."/>
      <sheetName val="Figure 5."/>
      <sheetName val="Figure 6."/>
      <sheetName val="Section 1.2."/>
      <sheetName val="Table 3."/>
      <sheetName val="Table 4."/>
      <sheetName val="Table 5."/>
      <sheetName val="Table 6."/>
      <sheetName val="Table 7."/>
      <sheetName val="Table 8."/>
      <sheetName val="Table 9."/>
      <sheetName val="Table 10."/>
      <sheetName val="Section 1.3."/>
      <sheetName val="Table A1."/>
      <sheetName val="Table A2."/>
      <sheetName val="Table A3."/>
      <sheetName val="En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ection 1.1."/>
      <sheetName val="Table 1."/>
      <sheetName val="Table 2."/>
      <sheetName val="Figure 1."/>
      <sheetName val="Figure 2."/>
      <sheetName val="Figure 3."/>
      <sheetName val="Figure 4."/>
      <sheetName val="Figure 5."/>
      <sheetName val="Figure 6."/>
      <sheetName val="Section 1.2."/>
      <sheetName val="Table 3."/>
      <sheetName val="Table 4."/>
      <sheetName val="Table 5."/>
      <sheetName val="Table 6."/>
      <sheetName val="Table 7."/>
      <sheetName val="Table 8."/>
      <sheetName val="Table 9."/>
      <sheetName val="Table 10."/>
      <sheetName val="Section 1.3."/>
      <sheetName val="Table A1."/>
      <sheetName val="Table A2."/>
      <sheetName val="Table A3."/>
      <sheetName val="En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multipliers (raw)"/>
      <sheetName val="Fiscal Stimulus Pack. data"/>
      <sheetName val="Effect on GDP growth (standard)"/>
      <sheetName val="Effect on Emp growth (Standard)"/>
      <sheetName val="Effect on GDP growth (adjusted)"/>
      <sheetName val="Effect on Emp growth (Adjusted)"/>
      <sheetName val="Figure 1.3. Panel A (calc)"/>
      <sheetName val="Figure 1.A2.2. (Calc)"/>
      <sheetName val="Figure 1.3."/>
      <sheetName val="calc. Fig 1.3. Panel C"/>
      <sheetName val="Table 1.A2.1. (old version)"/>
      <sheetName val="Table 1.A2.1."/>
      <sheetName val="Table 1.A2.1. (2)"/>
      <sheetName val="Annex 1. mult. &amp; Fiscal"/>
      <sheetName val="Annex 2. ECO projections"/>
      <sheetName val="Annex 3. ST GDP Multipliers"/>
      <sheetName val="Annex 4. Fiscal pack (raw)"/>
    </sheetNames>
    <sheetDataSet>
      <sheetData sheetId="0"/>
      <sheetData sheetId="1"/>
      <sheetData sheetId="2"/>
      <sheetData sheetId="3"/>
      <sheetData sheetId="4"/>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sheetData sheetId="15" refreshError="1"/>
      <sheetData sheetId="16"/>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multipliers (raw)"/>
      <sheetName val="Fiscal Stimulus Pack. data"/>
      <sheetName val="Effect on GDP growth (standard)"/>
      <sheetName val="Effect on Emp growth (Standard)"/>
      <sheetName val="Effect on GDP growth (adjusted)"/>
      <sheetName val="Effect on Emp growth (Adjusted)"/>
      <sheetName val="Figure 1.3. Panel A (calc)"/>
      <sheetName val="Figure 1.A2.2. (Calc)"/>
      <sheetName val="Figure 1.3."/>
      <sheetName val="calc. Fig 1.3. Panel C"/>
      <sheetName val="Table 1.A2.1. (old version)"/>
      <sheetName val="Table 1.A2.1."/>
      <sheetName val="Table 1.A2.1. (2)"/>
      <sheetName val="Annex 1. mult. &amp; Fiscal"/>
      <sheetName val="Annex 2. ECO projections"/>
      <sheetName val="Annex 3. ST GDP Multipliers"/>
      <sheetName val="Annex 4. Fiscal pack (raw)"/>
    </sheetNames>
    <sheetDataSet>
      <sheetData sheetId="0"/>
      <sheetData sheetId="1"/>
      <sheetData sheetId="2"/>
      <sheetData sheetId="3"/>
      <sheetData sheetId="4"/>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sheetData sheetId="15" refreshError="1"/>
      <sheetData sheetId="16"/>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multipliers (raw)"/>
      <sheetName val="Fiscal Stimulus Pack. data"/>
      <sheetName val="Effect on GDP growth"/>
      <sheetName val="Effect on Emp growth (Dynamic)"/>
      <sheetName val="Figure 1.3. Panel A (calc)"/>
      <sheetName val="Figure 1.A2.2. (Calc)"/>
      <sheetName val="Effect on Emp growth (Static)"/>
      <sheetName val="Figure 1.3. (ref)"/>
      <sheetName val="Figure 1.3. (high)"/>
      <sheetName val="calc. Fig 1.3. Panel C"/>
      <sheetName val="Figure 1.4. (ref)"/>
      <sheetName val="Figure 1.4. (new)"/>
      <sheetName val="Table 1.A2.1. (old version)"/>
      <sheetName val="Table 1.A2.1. (ref)"/>
      <sheetName val="Table 1.A2.1. (new)"/>
      <sheetName val="Annex 1. mult. &amp; Fiscal"/>
      <sheetName val="Annex 2. ECO projections"/>
      <sheetName val="Annex 3. ST GDP Multipliers"/>
      <sheetName val="Annex 4. Fiscal pack (raw)"/>
      <sheetName val="Effect on GDP growth (standard)"/>
      <sheetName val="Effect on Emp growth (Standard)"/>
      <sheetName val="Effect on GDP growth (adjusted)"/>
      <sheetName val="Effect on Emp growth (Adjusted)"/>
      <sheetName val="Figure 1.3."/>
      <sheetName val="Figure 1.4."/>
      <sheetName val="Table 1.A2.1."/>
    </sheetNames>
    <sheetDataSet>
      <sheetData sheetId="0"/>
      <sheetData sheetId="1"/>
      <sheetData sheetId="2"/>
      <sheetData sheetId="3"/>
      <sheetData sheetId="4" refreshError="1"/>
      <sheetData sheetId="5" refreshError="1"/>
      <sheetData sheetId="6"/>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ection 1.1."/>
      <sheetName val="Table 1."/>
      <sheetName val="Table 2."/>
      <sheetName val="Table 3."/>
      <sheetName val="Figure 1."/>
      <sheetName val="Figure 2."/>
      <sheetName val="Figure 3."/>
      <sheetName val="Figure 4."/>
      <sheetName val="Section 1.2."/>
      <sheetName val="Table A1.1."/>
      <sheetName val="Table A1.2."/>
      <sheetName val="Table A1.2. (Cont.)"/>
      <sheetName val="Table A1.3."/>
      <sheetName val="End"/>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sheetData sheetId="9"/>
      <sheetData sheetId="10" refreshError="1"/>
      <sheetData sheetId="11"/>
      <sheetData sheetId="12"/>
      <sheetData sheetId="13"/>
      <sheetData sheetId="14"/>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ortant notes"/>
      <sheetName val="Figure 1.4."/>
      <sheetName val="Table 1.2."/>
      <sheetName val="Figure 1.5."/>
      <sheetName val="Figure 1.6."/>
      <sheetName val="Figure 1.7."/>
      <sheetName val="Figure 1.8."/>
      <sheetName val="Figure 1.9."/>
      <sheetName val="Figure 1.14."/>
      <sheetName val="Data C_C5.1"/>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ection 1.1."/>
      <sheetName val="Table 1."/>
      <sheetName val="Table 2."/>
      <sheetName val="Table 3."/>
      <sheetName val="Figure 1."/>
      <sheetName val="Figure 2."/>
      <sheetName val="Figure 3."/>
      <sheetName val="Figure 4."/>
      <sheetName val="Section 1.2."/>
      <sheetName val="Table A1.1."/>
      <sheetName val="Table A1.2."/>
      <sheetName val="Table A1.2. (Cont.)"/>
      <sheetName val="Table A1.3."/>
      <sheetName val="End"/>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sheetData sheetId="9"/>
      <sheetData sheetId="10" refreshError="1"/>
      <sheetData sheetId="11"/>
      <sheetData sheetId="12"/>
      <sheetData sheetId="13"/>
      <sheetData sheetId="14"/>
      <sheetData sheetId="15"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2."/>
      <sheetName val="Figure 1.3."/>
      <sheetName val="Figure 1.3. (New)"/>
      <sheetName val="Data Fig 1.3."/>
      <sheetName val="Underlying Fig 1.3."/>
      <sheetName val="Hours data (Annual)"/>
      <sheetName val="Hours data (Quarterly)"/>
    </sheetNames>
    <sheetDataSet>
      <sheetData sheetId="0" refreshError="1"/>
      <sheetData sheetId="1"/>
      <sheetData sheetId="2" refreshError="1"/>
      <sheetData sheetId="3"/>
      <sheetData sheetId="4" refreshError="1"/>
      <sheetData sheetId="5" refreshError="1"/>
      <sheetData sheetId="6"/>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2."/>
      <sheetName val="Figure 1.3."/>
      <sheetName val="Figure 1.3. (New)"/>
      <sheetName val="Data Fig 1.3."/>
      <sheetName val="Underlying Fig 1.3."/>
      <sheetName val="Hours data (Annual)"/>
      <sheetName val="Hours data (Quarterly)"/>
    </sheetNames>
    <sheetDataSet>
      <sheetData sheetId="0" refreshError="1"/>
      <sheetData sheetId="1"/>
      <sheetData sheetId="2" refreshError="1"/>
      <sheetData sheetId="3"/>
      <sheetData sheetId="4" refreshError="1"/>
      <sheetData sheetId="5" refreshError="1"/>
      <sheetData sheetId="6"/>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1.1 (Archive)"/>
      <sheetName val="Tab1.1(old)"/>
      <sheetName val="Figure 4."/>
      <sheetName val="New Figure 3."/>
      <sheetName val="Simulations lmpmr-mortgage"/>
      <sheetName val="Table lmpmr-mortage"/>
      <sheetName val="Simulations lmpmr"/>
      <sheetName val="Table lmpmr"/>
    </sheetNames>
    <sheetDataSet>
      <sheetData sheetId="0"/>
      <sheetData sheetId="1"/>
      <sheetData sheetId="2"/>
      <sheetData sheetId="3"/>
      <sheetData sheetId="4"/>
      <sheetData sheetId="5"/>
      <sheetData sheetId="6"/>
      <sheetData sheetId="7"/>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1.1 (Archive)"/>
      <sheetName val="Tab1.1(old)"/>
      <sheetName val="Figure 4."/>
      <sheetName val="New Figure 3."/>
      <sheetName val="Simulations lmpmr-mortgage"/>
      <sheetName val="Table lmpmr-mortage"/>
      <sheetName val="Simulations lmpmr"/>
      <sheetName val="Table lmpmr"/>
    </sheetNames>
    <sheetDataSet>
      <sheetData sheetId="0"/>
      <sheetData sheetId="1"/>
      <sheetData sheetId="2"/>
      <sheetData sheetId="3"/>
      <sheetData sheetId="4"/>
      <sheetData sheetId="5"/>
      <sheetData sheetId="6"/>
      <sheetData sheetId="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4."/>
      <sheetName val="Figure 1.5."/>
      <sheetName val="Old Figure 1.5."/>
      <sheetName val="old Figure 3."/>
      <sheetName val="Results lmpmr-mortage"/>
      <sheetName val="Data Fig1."/>
      <sheetName val="Data Fig 2."/>
      <sheetName val="results lmpmr only"/>
      <sheetName val="Data Fig 3."/>
    </sheetNames>
    <sheetDataSet>
      <sheetData sheetId="0"/>
      <sheetData sheetId="1"/>
      <sheetData sheetId="2"/>
      <sheetData sheetId="3"/>
      <sheetData sheetId="4"/>
      <sheetData sheetId="5"/>
      <sheetData sheetId="6"/>
      <sheetData sheetId="7"/>
      <sheetData sheetId="8"/>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4."/>
      <sheetName val="Figure 1.5."/>
      <sheetName val="Old Figure 1.5."/>
      <sheetName val="old Figure 3."/>
      <sheetName val="Results lmpmr-mortage"/>
      <sheetName val="Data Fig1."/>
      <sheetName val="Data Fig 2."/>
      <sheetName val="results lmpmr only"/>
      <sheetName val="Data Fig 3."/>
    </sheetNames>
    <sheetDataSet>
      <sheetData sheetId="0"/>
      <sheetData sheetId="1"/>
      <sheetData sheetId="2"/>
      <sheetData sheetId="3"/>
      <sheetData sheetId="4"/>
      <sheetData sheetId="5"/>
      <sheetData sheetId="6"/>
      <sheetData sheetId="7"/>
      <sheetData sheetId="8"/>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
      <sheetName val="Figure 2."/>
      <sheetName val="Figure A4.1."/>
      <sheetName val="Figure A4.2."/>
      <sheetName val="New data Figure 2."/>
      <sheetName val="Calc Data fig2."/>
      <sheetName val="Data Fig 1. and Fig A4.1."/>
    </sheetNames>
    <sheetDataSet>
      <sheetData sheetId="0" refreshError="1"/>
      <sheetData sheetId="1" refreshError="1"/>
      <sheetData sheetId="2" refreshError="1"/>
      <sheetData sheetId="3" refreshError="1"/>
      <sheetData sheetId="4"/>
      <sheetData sheetId="5"/>
      <sheetData sheetId="6"/>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
      <sheetName val="Figure 2."/>
      <sheetName val="Figure A4.1."/>
      <sheetName val="Figure A4.2."/>
      <sheetName val="New data Figure 2."/>
      <sheetName val="Calc Data fig2."/>
      <sheetName val="Data Fig 1. and Fig A4.1."/>
    </sheetNames>
    <sheetDataSet>
      <sheetData sheetId="0" refreshError="1"/>
      <sheetData sheetId="1" refreshError="1"/>
      <sheetData sheetId="2" refreshError="1"/>
      <sheetData sheetId="3" refreshError="1"/>
      <sheetData sheetId="4"/>
      <sheetData sheetId="5"/>
      <sheetData sheetId="6"/>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1.1 (Archive)"/>
      <sheetName val="Tab1.1(old)"/>
      <sheetName val="Table 6 lmpmr"/>
      <sheetName val="Simulations lmpmr"/>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Figure 1. "/>
      <sheetName val="Data Figure 1."/>
      <sheetName val="Figure 1."/>
      <sheetName val="Figure 3."/>
      <sheetName val="Figure 4."/>
      <sheetName val="Data"/>
      <sheetName val="Figure 5."/>
      <sheetName val="Sheet1"/>
      <sheetName val="SLIDE_14"/>
      <sheetName val="Figures macro"/>
      <sheetName val="GDP"/>
      <sheetName val="EMP"/>
      <sheetName val="HOURS"/>
      <sheetName val="Summary "/>
      <sheetName val="Figure 8."/>
      <sheetName val="Figure 4.1"/>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1.1 (Archive)"/>
      <sheetName val="Tab1.1(old)"/>
      <sheetName val="Table 6 lmpmr"/>
      <sheetName val="Simulations lmpmr"/>
    </sheetNames>
    <sheetDataSet>
      <sheetData sheetId="0"/>
      <sheetData sheetId="1"/>
      <sheetData sheetId="2"/>
      <sheetData sheetId="3"/>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1.1 (Archive)"/>
      <sheetName val="Tab1.1(old)"/>
      <sheetName val="Table 6 lmpmr"/>
      <sheetName val="Simulations lmpmr"/>
    </sheetNames>
    <sheetDataSet>
      <sheetData sheetId="0"/>
      <sheetData sheetId="1"/>
      <sheetData sheetId="2"/>
      <sheetData sheetId="3"/>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1.1 (Archive)"/>
      <sheetName val="Tab1.1(old)"/>
      <sheetName val="Table 6 lmpmr"/>
      <sheetName val="Simulations lmpmr"/>
    </sheetNames>
    <sheetDataSet>
      <sheetData sheetId="0"/>
      <sheetData sheetId="1"/>
      <sheetData sheetId="2"/>
      <sheetData sheetId="3"/>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1.1 (Archive)"/>
      <sheetName val="Tab1.1(old)"/>
      <sheetName val="Table 6 lmpmr"/>
      <sheetName val="Simulations lmpmr"/>
    </sheetNames>
    <sheetDataSet>
      <sheetData sheetId="0"/>
      <sheetData sheetId="1"/>
      <sheetData sheetId="2"/>
      <sheetData sheetId="3"/>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1.1 (Archive)"/>
      <sheetName val="Tab1.1(old)"/>
      <sheetName val="Table 6 lmpmr"/>
      <sheetName val="Simulations lmpmr"/>
    </sheetNames>
    <sheetDataSet>
      <sheetData sheetId="0"/>
      <sheetData sheetId="1"/>
      <sheetData sheetId="2"/>
      <sheetData sheetId="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24. (Working paper)"/>
      <sheetName val="Data"/>
      <sheetName val="Calculations"/>
      <sheetName val="Emp &amp; hrs at peak"/>
      <sheetName val="Figure 1.24. (old)"/>
      <sheetName val="Figure 1.24. (2)"/>
      <sheetName val="Figure 1.24."/>
    </sheetNames>
    <sheetDataSet>
      <sheetData sheetId="0"/>
      <sheetData sheetId="1"/>
      <sheetData sheetId="2"/>
      <sheetData sheetId="3"/>
      <sheetData sheetId="4"/>
      <sheetData sheetId="5" refreshError="1"/>
      <sheetData sheetId="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24. (Working paper)"/>
      <sheetName val="Data"/>
      <sheetName val="Calculations"/>
      <sheetName val="Emp &amp; hrs at peak"/>
      <sheetName val="Figure 1.24. (old)"/>
      <sheetName val="Figure 1.24. (2)"/>
      <sheetName val="Figure 1.24."/>
    </sheetNames>
    <sheetDataSet>
      <sheetData sheetId="0"/>
      <sheetData sheetId="1"/>
      <sheetData sheetId="2"/>
      <sheetData sheetId="3"/>
      <sheetData sheetId="4"/>
      <sheetData sheetId="5" refreshError="1"/>
      <sheetData sheetId="6"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
      <sheetName val="Calc Figure 1. G8."/>
      <sheetName val="Figure 1. (Projections EO84)"/>
      <sheetName val="Figure 1. (Projections EO85)"/>
      <sheetName val="Calc. Fig 1. Proj EO84 &amp; 85"/>
      <sheetName val="Figure 2."/>
      <sheetName val="Figure 2. (Cont.)"/>
      <sheetName val="Table 1."/>
      <sheetName val="Table 2."/>
      <sheetName val="calc. Table 2. Russia+G8"/>
      <sheetName val="Figure 3."/>
      <sheetName val="Figure 4."/>
      <sheetName val="Figure 5."/>
      <sheetName val="Calc. Figure 5."/>
      <sheetName val="Calc. Figure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ection 1."/>
      <sheetName val="Dates used in the analysis"/>
      <sheetName val="Raw data"/>
      <sheetName val="Calculations"/>
      <sheetName val="Data Figure Box 5.1."/>
      <sheetName val="Data Figure 1.12. Panel B"/>
      <sheetName val="Data Figure 1.13."/>
      <sheetName val="Section 2."/>
      <sheetName val="Figure 1.9."/>
      <sheetName val="Figure 1.10."/>
      <sheetName val="Figure 1.11."/>
      <sheetName val="Figure 1.12."/>
      <sheetName val="Figure 1.13."/>
      <sheetName val="Figure 1.14."/>
      <sheetName val="Figure 1.15."/>
      <sheetName val="Figure 1.15. (2)"/>
      <sheetName val="Figure Box 1.5."/>
      <sheetName val="End"/>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ection 1."/>
      <sheetName val="Dates used in the analysis"/>
      <sheetName val="Raw data"/>
      <sheetName val="Calculations"/>
      <sheetName val="Data Figure Box 5.1."/>
      <sheetName val="Data Figure 1.12. Panel B"/>
      <sheetName val="Data Figure 1.13."/>
      <sheetName val="Section 2."/>
      <sheetName val="Figure 1.9."/>
      <sheetName val="Figure 1.10."/>
      <sheetName val="Figure 1.11."/>
      <sheetName val="Figure 1.12."/>
      <sheetName val="Figure 1.13."/>
      <sheetName val="Figure 1.14."/>
      <sheetName val="Figure 1.15."/>
      <sheetName val="Figure 1.15. (2)"/>
      <sheetName val="Figure Box 1.5."/>
      <sheetName val="End"/>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Figure 1. "/>
      <sheetName val="Data Figure 1."/>
      <sheetName val="Figure 1."/>
      <sheetName val="Figure 3."/>
      <sheetName val="Figure 4."/>
      <sheetName val="Data"/>
      <sheetName val="Figure 5."/>
      <sheetName val="Sheet1"/>
      <sheetName val="SLIDE_14"/>
      <sheetName val="Figures macro"/>
      <sheetName val="GDP"/>
      <sheetName val="EMP"/>
      <sheetName val="HOURS"/>
      <sheetName val="Summary "/>
      <sheetName val="Figure 8."/>
      <sheetName val="Figure 4.1"/>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Date"/>
      <sheetName val="Table 0."/>
      <sheetName val="Table 1."/>
      <sheetName val="Table 2."/>
      <sheetName val="Table 3."/>
      <sheetName val="Table 4."/>
      <sheetName val="Table 5."/>
      <sheetName val="Table 6."/>
      <sheetName val="Table 7."/>
      <sheetName val="Table 8."/>
      <sheetName val="Table 9."/>
      <sheetName val="Figure 1."/>
      <sheetName val="Figure 2."/>
      <sheetName val="End page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Date"/>
      <sheetName val="Table 0."/>
      <sheetName val="Table 1."/>
      <sheetName val="Table 2."/>
      <sheetName val="Table 3."/>
      <sheetName val="Table 4."/>
      <sheetName val="Table 5."/>
      <sheetName val="Table 6."/>
      <sheetName val="Table 7."/>
      <sheetName val="Table 8."/>
      <sheetName val="Table 9."/>
      <sheetName val="Figure 1."/>
      <sheetName val="Figure 2."/>
      <sheetName val="End page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O85 projections"/>
      <sheetName val="Data selection"/>
      <sheetName val="Data Figure 1.1."/>
      <sheetName val="Figure 1.1."/>
      <sheetName val="Data table 1.A1.1."/>
      <sheetName val="Table 1.A1.1."/>
    </sheetNames>
    <sheetDataSet>
      <sheetData sheetId="0"/>
      <sheetData sheetId="1"/>
      <sheetData sheetId="2"/>
      <sheetData sheetId="3"/>
      <sheetData sheetId="4"/>
      <sheetData sheetId="5"/>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O85 projections"/>
      <sheetName val="Data selection"/>
      <sheetName val="Data Figure 1.1."/>
      <sheetName val="Figure 1.1."/>
      <sheetName val="Data table 1.A1.1."/>
      <sheetName val="Table 1.A1.1."/>
    </sheetNames>
    <sheetDataSet>
      <sheetData sheetId="0"/>
      <sheetData sheetId="1"/>
      <sheetData sheetId="2"/>
      <sheetData sheetId="3"/>
      <sheetData sheetId="4"/>
      <sheetData sheetId="5"/>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per capita decomposition"/>
      <sheetName val="Figure 2009 (weighted G20)"/>
      <sheetName val="Data 2009 (weighted G20)"/>
      <sheetName val="Figure 2009 (Unweighted G20)"/>
      <sheetName val="Data 2009 (unweighted G20)"/>
      <sheetName val="Figure 1999-2009"/>
      <sheetName val="Data 1999-2009"/>
      <sheetName val="Annex 1."/>
      <sheetName val="Brazil"/>
      <sheetName val="GDP per capita calc."/>
      <sheetName val="Argentina"/>
      <sheetName val="China"/>
      <sheetName val="EU-27"/>
      <sheetName val="Indonesia"/>
      <sheetName val="India"/>
      <sheetName val="Russia"/>
      <sheetName val="Saudi Arabia"/>
      <sheetName val="South Africa"/>
    </sheetNames>
    <sheetDataSet>
      <sheetData sheetId="0"/>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per capita decomposition"/>
      <sheetName val="Figure 2009 (weighted G20)"/>
      <sheetName val="Data 2009 (weighted G20)"/>
      <sheetName val="Figure 2009 (Unweighted G20)"/>
      <sheetName val="Data 2009 (unweighted G20)"/>
      <sheetName val="Figure 1999-2009"/>
      <sheetName val="Data 1999-2009"/>
      <sheetName val="Annex 1."/>
      <sheetName val="Brazil"/>
      <sheetName val="GDP per capita calc."/>
      <sheetName val="Argentina"/>
      <sheetName val="China"/>
      <sheetName val="EU-27"/>
      <sheetName val="Indonesia"/>
      <sheetName val="India"/>
      <sheetName val="Russia"/>
      <sheetName val="Saudi Arabia"/>
      <sheetName val="South Africa"/>
    </sheetNames>
    <sheetDataSet>
      <sheetData sheetId="0"/>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Production section"/>
      <sheetName val="Section 1.0."/>
      <sheetName val="Updates"/>
      <sheetName val="StatLink (DOI)"/>
      <sheetName val="Last corrections"/>
      <sheetName val="EMO published Section"/>
      <sheetName val="Section 1.1."/>
      <sheetName val="Figure 1.1."/>
      <sheetName val="Figure 1.2."/>
      <sheetName val="Figure 1.3."/>
      <sheetName val="Old Figure 1.4."/>
      <sheetName val="Figure 1.4."/>
      <sheetName val="Figure 1.5."/>
      <sheetName val="Figure 1.6."/>
      <sheetName val="Figure 1.7."/>
      <sheetName val="Figure Box 1.1."/>
      <sheetName val="Figure 1.8."/>
      <sheetName val="Figure 1.9."/>
      <sheetName val="Figure 1.10."/>
      <sheetName val="Section 1.2."/>
      <sheetName val="Figure Box 1.2."/>
      <sheetName val="Table 1.1."/>
      <sheetName val="Figure 1.11."/>
      <sheetName val="Figure 1.12."/>
      <sheetName val="Figure 1.13."/>
      <sheetName val="Figure 1.14."/>
      <sheetName val="Figure 1.15."/>
      <sheetName val="Figure 1.16."/>
      <sheetName val="Figure 1.17."/>
      <sheetName val="Figure 1.18."/>
      <sheetName val="Figure 1.19."/>
      <sheetName val="Figure 1.20."/>
      <sheetName val="Figure 1.21."/>
      <sheetName val="Figure Box 1.3."/>
      <sheetName val="Figure 1.22."/>
      <sheetName val="Table 1.2."/>
      <sheetName val="Figure 1.23."/>
      <sheetName val="Figure 1.24."/>
      <sheetName val="Table Box 1.4."/>
      <sheetName val="Table Box 1.5."/>
      <sheetName val="End"/>
      <sheetName val="Figure 1.25."/>
      <sheetName val="Annex 1.A1."/>
      <sheetName val="Table 1.A1.1."/>
      <sheetName val="Table 1.A1.2."/>
      <sheetName val="Table A1.2. (Cont.)"/>
      <sheetName val="Table 1.A1.3."/>
      <sheetName val="Table 1.A1.4."/>
      <sheetName val="Table 1.A1.5."/>
      <sheetName val="Table 1.A1.6."/>
      <sheetName val="Figure 1.A1.1."/>
      <sheetName val="Figure 1.A1.2."/>
      <sheetName val="Figure 1.A1.3."/>
      <sheetName val="Not published"/>
      <sheetName val="Old Figure 1.2."/>
      <sheetName val="Old Figure 1.3."/>
      <sheetName val="Old Figure 1.5."/>
      <sheetName val="Table 1.3."/>
      <sheetName val="Figure 1.11. (complete)"/>
      <sheetName val="Figure 1.15. (complete)"/>
      <sheetName val="Table 1.A1.x."/>
      <sheetName val="Old Table 1.A1.1."/>
      <sheetName val="Table 1.A1.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sheetData sheetId="50"/>
      <sheetData sheetId="51" refreshError="1"/>
      <sheetData sheetId="52" refreshError="1"/>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Production section"/>
      <sheetName val="Section 1.0."/>
      <sheetName val="Updates"/>
      <sheetName val="StatLink (DOI)"/>
      <sheetName val="Last corrections"/>
      <sheetName val="EMO published Section"/>
      <sheetName val="Section 1.1."/>
      <sheetName val="Figure 1.1."/>
      <sheetName val="Figure 1.2."/>
      <sheetName val="Figure 1.3."/>
      <sheetName val="Old Figure 1.4."/>
      <sheetName val="Figure 1.4."/>
      <sheetName val="Figure 1.5."/>
      <sheetName val="Figure 1.6."/>
      <sheetName val="Figure 1.7."/>
      <sheetName val="Figure Box 1.1."/>
      <sheetName val="Figure 1.8."/>
      <sheetName val="Figure 1.9."/>
      <sheetName val="Figure 1.10."/>
      <sheetName val="Section 1.2."/>
      <sheetName val="Figure Box 1.2."/>
      <sheetName val="Table 1.1."/>
      <sheetName val="Figure 1.11."/>
      <sheetName val="Figure 1.12."/>
      <sheetName val="Figure 1.13."/>
      <sheetName val="Figure 1.14."/>
      <sheetName val="Figure 1.15."/>
      <sheetName val="Figure 1.16."/>
      <sheetName val="Figure 1.17."/>
      <sheetName val="Figure 1.18."/>
      <sheetName val="Figure 1.19."/>
      <sheetName val="Figure 1.20."/>
      <sheetName val="Figure 1.21."/>
      <sheetName val="Figure Box 1.3."/>
      <sheetName val="Figure 1.22."/>
      <sheetName val="Table 1.2."/>
      <sheetName val="Figure 1.23."/>
      <sheetName val="Figure 1.24."/>
      <sheetName val="Table Box 1.4."/>
      <sheetName val="Table Box 1.5."/>
      <sheetName val="End"/>
      <sheetName val="Figure 1.25."/>
      <sheetName val="Annex 1.A1."/>
      <sheetName val="Table 1.A1.1."/>
      <sheetName val="Table 1.A1.2."/>
      <sheetName val="Table A1.2. (Cont.)"/>
      <sheetName val="Table 1.A1.3."/>
      <sheetName val="Table 1.A1.4."/>
      <sheetName val="Table 1.A1.5."/>
      <sheetName val="Table 1.A1.6."/>
      <sheetName val="Figure 1.A1.1."/>
      <sheetName val="Figure 1.A1.2."/>
      <sheetName val="Figure 1.A1.3."/>
      <sheetName val="Not published"/>
      <sheetName val="Old Figure 1.2."/>
      <sheetName val="Old Figure 1.3."/>
      <sheetName val="Old Figure 1.5."/>
      <sheetName val="Table 1.3."/>
      <sheetName val="Figure 1.11. (complete)"/>
      <sheetName val="Figure 1.15. (complete)"/>
      <sheetName val="Table 1.A1.x."/>
      <sheetName val="Old Table 1.A1.1."/>
      <sheetName val="Table 1.A1.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sheetData sheetId="50"/>
      <sheetData sheetId="51" refreshError="1"/>
      <sheetData sheetId="52" refreshError="1"/>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Figure 1."/>
      <sheetName val="Figure 2."/>
      <sheetName val="Figure 3."/>
      <sheetName val="Figure 1.6."/>
      <sheetName val="Figure 1.7."/>
      <sheetName val="Figure 1.8."/>
      <sheetName val="Figure Box 1.1."/>
      <sheetName val="Figure 1.9."/>
      <sheetName val="Figure 1.16."/>
      <sheetName val="Annex 1.A1."/>
      <sheetName val="Table 1.A1.1."/>
      <sheetName val="Table 1.A1.2."/>
      <sheetName val="Table A1.2. (Cont.)"/>
      <sheetName val="Table 1.A1.3."/>
      <sheetName val="Table 1.A1.4."/>
      <sheetName val="Figure 1.A1.2."/>
      <sheetName val="Figure 1.A1.3."/>
      <sheetName val="Table A1.1."/>
      <sheetName val="Table A1.2."/>
      <sheetName val="Table A1.3."/>
      <sheetName val="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Figure 1."/>
      <sheetName val="Figure 2."/>
      <sheetName val="Figure 3."/>
      <sheetName val="Figure 1.6."/>
      <sheetName val="Figure 1.7."/>
      <sheetName val="Figure 1.8."/>
      <sheetName val="Figure Box 1.1."/>
      <sheetName val="Figure 1.9."/>
      <sheetName val="Figure 1.16."/>
      <sheetName val="Annex 1.A1."/>
      <sheetName val="Table 1.A1.1."/>
      <sheetName val="Table 1.A1.2."/>
      <sheetName val="Table A1.2. (Cont.)"/>
      <sheetName val="Table 1.A1.3."/>
      <sheetName val="Table 1.A1.4."/>
      <sheetName val="Figure 1.A1.2."/>
      <sheetName val="Figure 1.A1.3."/>
      <sheetName val="Table A1.1."/>
      <sheetName val="Table A1.2."/>
      <sheetName val="Table A1.3."/>
      <sheetName val="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migrationpolicy.org/research/refugee-labor-mobility" TargetMode="External"/><Relationship Id="rId2" Type="http://schemas.openxmlformats.org/officeDocument/2006/relationships/hyperlink" Target="http://www.mpieurope.org/" TargetMode="External"/><Relationship Id="rId1" Type="http://schemas.openxmlformats.org/officeDocument/2006/relationships/hyperlink" Target="https://www.migrationpolicy.org/research/refugee-labor-mobility"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pieurope.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13E85-CBA8-467C-9552-6F04B9E0C753}">
  <sheetPr>
    <tabColor theme="0"/>
  </sheetPr>
  <dimension ref="A1:S27"/>
  <sheetViews>
    <sheetView tabSelected="1" zoomScaleNormal="100" workbookViewId="0">
      <selection activeCell="A5" sqref="A5:K5"/>
    </sheetView>
  </sheetViews>
  <sheetFormatPr defaultColWidth="9.109375" defaultRowHeight="14.4"/>
  <cols>
    <col min="1" max="1" width="17" style="1" customWidth="1"/>
    <col min="2" max="2" width="9.109375" style="1"/>
    <col min="3" max="11" width="12.6640625" style="1" customWidth="1"/>
    <col min="12" max="12" width="9.109375" style="1"/>
    <col min="13" max="13" width="50.44140625" style="1" customWidth="1"/>
    <col min="14" max="16384" width="9.109375" style="1"/>
  </cols>
  <sheetData>
    <row r="1" spans="1:19" ht="22.2" customHeight="1">
      <c r="A1" s="64" t="e" vm="1">
        <v>#VALUE!</v>
      </c>
      <c r="B1" s="64"/>
    </row>
    <row r="2" spans="1:19" ht="22.2" customHeight="1">
      <c r="A2" s="64"/>
      <c r="B2" s="64"/>
    </row>
    <row r="3" spans="1:19" ht="22.2" customHeight="1">
      <c r="A3" s="64"/>
      <c r="B3" s="64"/>
    </row>
    <row r="4" spans="1:19" ht="6" customHeight="1"/>
    <row r="5" spans="1:19" ht="27" customHeight="1">
      <c r="A5" s="66" t="s">
        <v>0</v>
      </c>
      <c r="B5" s="66"/>
      <c r="C5" s="66"/>
      <c r="D5" s="66"/>
      <c r="E5" s="66"/>
      <c r="F5" s="66"/>
      <c r="G5" s="66"/>
      <c r="H5" s="66"/>
      <c r="I5" s="66"/>
      <c r="J5" s="66"/>
      <c r="K5" s="66"/>
      <c r="L5" s="45"/>
      <c r="M5" s="44"/>
      <c r="N5" s="45"/>
      <c r="O5" s="45"/>
    </row>
    <row r="6" spans="1:19" ht="27.45" customHeight="1">
      <c r="A6" s="65" t="s">
        <v>1</v>
      </c>
      <c r="B6" s="65"/>
      <c r="C6" s="65"/>
      <c r="D6" s="65"/>
      <c r="E6" s="65"/>
      <c r="F6" s="65"/>
      <c r="G6" s="65"/>
      <c r="H6" s="65"/>
      <c r="I6" s="65"/>
      <c r="J6" s="65"/>
      <c r="K6" s="65"/>
      <c r="L6" s="45"/>
      <c r="N6" s="45"/>
      <c r="O6" s="45"/>
    </row>
    <row r="7" spans="1:19" ht="55.2" customHeight="1">
      <c r="A7" s="67" t="s">
        <v>2</v>
      </c>
      <c r="B7" s="67"/>
      <c r="C7" s="67"/>
      <c r="D7" s="67"/>
      <c r="E7" s="67"/>
      <c r="F7" s="67"/>
      <c r="G7" s="67"/>
      <c r="H7" s="67"/>
      <c r="I7" s="67"/>
      <c r="J7" s="67"/>
      <c r="K7" s="67"/>
      <c r="L7" s="45"/>
      <c r="M7" s="43"/>
      <c r="N7" s="45"/>
      <c r="O7" s="45"/>
      <c r="S7"/>
    </row>
    <row r="8" spans="1:19" ht="187.8" customHeight="1">
      <c r="A8" s="68" t="s">
        <v>216</v>
      </c>
      <c r="B8" s="68"/>
      <c r="C8" s="68"/>
      <c r="D8" s="68"/>
      <c r="E8" s="68"/>
      <c r="F8" s="68"/>
      <c r="G8" s="68"/>
      <c r="H8" s="68"/>
      <c r="I8" s="68"/>
      <c r="J8" s="68"/>
      <c r="K8" s="68"/>
      <c r="L8" s="45"/>
      <c r="M8" s="62"/>
      <c r="N8" s="45"/>
      <c r="O8" s="45"/>
    </row>
    <row r="9" spans="1:19" ht="33" customHeight="1">
      <c r="A9" s="69" t="s">
        <v>3</v>
      </c>
      <c r="B9" s="69"/>
      <c r="C9" s="69"/>
      <c r="D9" s="69"/>
      <c r="E9" s="69"/>
      <c r="F9" s="69"/>
      <c r="G9" s="69"/>
      <c r="H9" s="69"/>
      <c r="I9" s="69"/>
      <c r="J9" s="69"/>
      <c r="K9" s="69"/>
    </row>
    <row r="10" spans="1:19" ht="17.399999999999999" customHeight="1">
      <c r="A10" s="70" t="s">
        <v>4</v>
      </c>
      <c r="B10" s="70"/>
      <c r="C10" s="70"/>
      <c r="D10" s="70"/>
      <c r="E10" s="70"/>
      <c r="F10" s="70"/>
      <c r="G10" s="70"/>
      <c r="H10" s="70"/>
      <c r="I10" s="70"/>
      <c r="J10" s="70"/>
      <c r="K10" s="70"/>
    </row>
    <row r="11" spans="1:19" ht="111.6" customHeight="1">
      <c r="A11" s="63" t="s">
        <v>5</v>
      </c>
      <c r="B11" s="63"/>
      <c r="C11" s="63"/>
      <c r="D11" s="63"/>
      <c r="E11" s="63"/>
      <c r="F11" s="63"/>
      <c r="G11" s="63"/>
      <c r="H11" s="63"/>
      <c r="I11" s="63"/>
      <c r="J11" s="63"/>
      <c r="K11" s="63"/>
    </row>
    <row r="15" spans="1:19">
      <c r="A15" s="46"/>
    </row>
    <row r="17" spans="1:1">
      <c r="A17" s="46"/>
    </row>
    <row r="19" spans="1:1">
      <c r="A19" s="46"/>
    </row>
    <row r="21" spans="1:1">
      <c r="A21" s="47"/>
    </row>
    <row r="23" spans="1:1">
      <c r="A23" s="46"/>
    </row>
    <row r="25" spans="1:1">
      <c r="A25" s="46"/>
    </row>
    <row r="27" spans="1:1">
      <c r="A27" s="46"/>
    </row>
  </sheetData>
  <mergeCells count="8">
    <mergeCell ref="A11:K11"/>
    <mergeCell ref="A1:B3"/>
    <mergeCell ref="A6:K6"/>
    <mergeCell ref="A5:K5"/>
    <mergeCell ref="A7:K7"/>
    <mergeCell ref="A8:K8"/>
    <mergeCell ref="A9:K9"/>
    <mergeCell ref="A10:K10"/>
  </mergeCells>
  <hyperlinks>
    <hyperlink ref="A10" r:id="rId1" xr:uid="{32783699-9C1A-4DE0-9C3F-EB21A6E62C4C}"/>
    <hyperlink ref="A1:B3" r:id="rId2" display="http://www.mpieurope.org/" xr:uid="{3198DA3A-3F2F-4325-9258-40EF1B819ECD}"/>
    <hyperlink ref="A10:K10" r:id="rId3" display="https://www.migrationpolicy.org/research/refugee-labor-mobility" xr:uid="{2BB23151-958E-4A41-9EA5-5E613177DBE1}"/>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B5B3D-019B-4F9C-B451-FD1F637E3A36}">
  <dimension ref="A1:AJ487"/>
  <sheetViews>
    <sheetView zoomScaleNormal="100" workbookViewId="0">
      <selection activeCell="A5" sqref="A5:E5"/>
    </sheetView>
  </sheetViews>
  <sheetFormatPr defaultColWidth="8.6640625" defaultRowHeight="14.4"/>
  <cols>
    <col min="1" max="1" width="48" customWidth="1"/>
    <col min="2" max="4" width="30.6640625" customWidth="1"/>
    <col min="5" max="5" width="69.6640625" customWidth="1"/>
    <col min="6" max="6" width="5" style="1" customWidth="1"/>
    <col min="7" max="7" width="82.33203125" style="43" customWidth="1"/>
    <col min="8" max="36" width="8.6640625" style="1"/>
  </cols>
  <sheetData>
    <row r="1" spans="1:7" ht="25.2" customHeight="1">
      <c r="A1" s="88" t="e" vm="1">
        <v>#VALUE!</v>
      </c>
      <c r="B1" s="76" t="s">
        <v>0</v>
      </c>
      <c r="C1" s="76"/>
      <c r="D1" s="76"/>
      <c r="E1" s="76"/>
      <c r="G1" s="49"/>
    </row>
    <row r="2" spans="1:7" ht="15" customHeight="1">
      <c r="A2" s="88"/>
      <c r="B2" s="76"/>
      <c r="C2" s="76"/>
      <c r="D2" s="76"/>
      <c r="E2" s="76"/>
    </row>
    <row r="3" spans="1:7" ht="31.2" customHeight="1">
      <c r="A3" s="88"/>
      <c r="B3" s="75" t="s">
        <v>1</v>
      </c>
      <c r="C3" s="75"/>
      <c r="D3" s="75"/>
      <c r="E3" s="75"/>
      <c r="G3" s="52"/>
    </row>
    <row r="4" spans="1:7" s="1" customFormat="1" ht="6.45" customHeight="1">
      <c r="A4" s="2"/>
      <c r="B4" s="2"/>
      <c r="C4" s="2"/>
      <c r="D4" s="2"/>
      <c r="E4" s="2"/>
      <c r="G4" s="53"/>
    </row>
    <row r="5" spans="1:7" ht="25.95" customHeight="1">
      <c r="A5" s="81" t="s">
        <v>6</v>
      </c>
      <c r="B5" s="82"/>
      <c r="C5" s="82"/>
      <c r="D5" s="82"/>
      <c r="E5" s="83"/>
      <c r="G5" s="53"/>
    </row>
    <row r="6" spans="1:7" ht="19.2" customHeight="1">
      <c r="A6" s="3" t="s">
        <v>7</v>
      </c>
      <c r="B6" s="4"/>
      <c r="C6" s="4"/>
      <c r="D6" s="4"/>
      <c r="E6" s="5"/>
      <c r="G6" s="53"/>
    </row>
    <row r="7" spans="1:7" ht="48" customHeight="1">
      <c r="A7" s="77" t="s">
        <v>8</v>
      </c>
      <c r="B7" s="8" t="s">
        <v>9</v>
      </c>
      <c r="C7" s="8" t="s">
        <v>10</v>
      </c>
      <c r="D7" s="8" t="s">
        <v>11</v>
      </c>
      <c r="E7" s="73"/>
      <c r="G7" s="53"/>
    </row>
    <row r="8" spans="1:7" ht="18.45" customHeight="1">
      <c r="A8" s="72"/>
      <c r="B8" s="7" t="b">
        <v>0</v>
      </c>
      <c r="C8" s="7" t="b">
        <v>0</v>
      </c>
      <c r="D8" s="7" t="b">
        <v>0</v>
      </c>
      <c r="E8" s="74"/>
      <c r="G8" s="53"/>
    </row>
    <row r="9" spans="1:7" ht="16.95" customHeight="1">
      <c r="A9" s="71" t="s">
        <v>12</v>
      </c>
      <c r="B9" s="10"/>
      <c r="C9" s="10" t="s">
        <v>13</v>
      </c>
      <c r="D9" s="10" t="s">
        <v>14</v>
      </c>
      <c r="E9" s="80"/>
      <c r="G9" s="53"/>
    </row>
    <row r="10" spans="1:7" ht="16.2" customHeight="1">
      <c r="A10" s="72"/>
      <c r="B10" s="9"/>
      <c r="C10" s="7" t="b">
        <v>0</v>
      </c>
      <c r="D10" s="7" t="b">
        <v>0</v>
      </c>
      <c r="E10" s="74"/>
      <c r="G10" s="53"/>
    </row>
    <row r="11" spans="1:7" ht="28.8">
      <c r="A11" s="84" t="s">
        <v>15</v>
      </c>
      <c r="B11" s="11" t="s">
        <v>16</v>
      </c>
      <c r="C11" s="11" t="s">
        <v>17</v>
      </c>
      <c r="D11" s="10" t="s">
        <v>18</v>
      </c>
      <c r="E11" s="78" t="str">
        <f>IF(C12=TRUE,"Note that while some visas may not set an age limit, their eligibility rules (e.g., in points-based systems) may favour younger applicants, narrowing the pool of refugees (and others) who can apply.",IF(D12=TRUE,"Note that while some visas may not set an age limit, their eligibility rules (e.g., in points-based systems) may favour younger applicants, narrowing the pool of refugees (and others) who can apply.",IF(B12=TRUE,"Note that while some visas may not set an age limit, their eligibility rules (e.g., in points-based systems) may favour younger applicants, narrowing the pool of refugees (and others) who can apply.","")))</f>
        <v/>
      </c>
      <c r="G11" s="52"/>
    </row>
    <row r="12" spans="1:7" ht="16.2" customHeight="1">
      <c r="A12" s="85"/>
      <c r="B12" s="7" t="b">
        <v>0</v>
      </c>
      <c r="C12" s="7" t="b">
        <v>0</v>
      </c>
      <c r="D12" s="7" t="b">
        <v>0</v>
      </c>
      <c r="E12" s="79"/>
      <c r="G12" s="53"/>
    </row>
    <row r="13" spans="1:7" ht="22.2" customHeight="1">
      <c r="A13" s="71" t="s">
        <v>19</v>
      </c>
      <c r="B13" s="10"/>
      <c r="C13" s="10" t="s">
        <v>14</v>
      </c>
      <c r="D13" s="10" t="s">
        <v>13</v>
      </c>
      <c r="E13" s="80"/>
      <c r="G13" s="53"/>
    </row>
    <row r="14" spans="1:7" ht="24" customHeight="1">
      <c r="A14" s="72"/>
      <c r="B14" s="9"/>
      <c r="C14" s="7" t="b">
        <v>0</v>
      </c>
      <c r="D14" s="7" t="b">
        <v>0</v>
      </c>
      <c r="E14" s="74"/>
      <c r="G14" s="53"/>
    </row>
    <row r="15" spans="1:7" ht="27" customHeight="1">
      <c r="A15" s="71" t="s">
        <v>20</v>
      </c>
      <c r="B15" s="10"/>
      <c r="C15" s="10" t="s">
        <v>14</v>
      </c>
      <c r="D15" s="10" t="s">
        <v>13</v>
      </c>
      <c r="E15" s="80"/>
      <c r="G15" s="53"/>
    </row>
    <row r="16" spans="1:7" ht="23.7" customHeight="1">
      <c r="A16" s="72"/>
      <c r="B16" s="9"/>
      <c r="C16" s="7" t="b">
        <v>0</v>
      </c>
      <c r="D16" s="7" t="b">
        <v>0</v>
      </c>
      <c r="E16" s="74"/>
      <c r="G16" s="53"/>
    </row>
    <row r="17" spans="1:7" ht="39" customHeight="1">
      <c r="A17" s="84" t="s">
        <v>21</v>
      </c>
      <c r="B17" s="11" t="s">
        <v>14</v>
      </c>
      <c r="C17" s="11"/>
      <c r="D17" s="11" t="s">
        <v>13</v>
      </c>
      <c r="E17" s="78" t="str">
        <f>IF(B18=TRUE,_xlfn._LONGTEXT("Because entering a regulated profession in a new country entails a licensing process, and that process can introduce new, difficult-to-meet requirements (e.g., additional credential review and recognition, fees, language requirements), many refugees may n","ot be able to access these visas."),IF(C18=TRUE," ",IF(D18=TRUE," ","")))</f>
        <v/>
      </c>
      <c r="G17" s="52"/>
    </row>
    <row r="18" spans="1:7" ht="19.2" customHeight="1">
      <c r="A18" s="85"/>
      <c r="B18" s="7" t="b">
        <v>0</v>
      </c>
      <c r="C18" s="9"/>
      <c r="D18" s="7" t="b">
        <v>0</v>
      </c>
      <c r="E18" s="79"/>
      <c r="G18" s="48"/>
    </row>
    <row r="19" spans="1:7" ht="43.2">
      <c r="A19" s="71" t="s">
        <v>22</v>
      </c>
      <c r="B19" s="11"/>
      <c r="C19" s="11" t="s">
        <v>23</v>
      </c>
      <c r="D19" s="11" t="s">
        <v>24</v>
      </c>
      <c r="E19" s="78" t="str">
        <f>IF(C20=TRUE, "A single cap forces people in need of international protection to compete directly with migrants facing fewer barriers to mobility.", IF(D20=TRUE, "Having a refugee-specific quota (or uncapped programme) can incentivise employers to recruit refugees and avoid a situation in which refugees have to compete directly with applicants who face fewer barriers to mobility.", ""))</f>
        <v/>
      </c>
      <c r="G19" s="51"/>
    </row>
    <row r="20" spans="1:7">
      <c r="A20" s="77"/>
      <c r="B20" s="15"/>
      <c r="C20" s="23" t="b">
        <v>0</v>
      </c>
      <c r="D20" s="23" t="b">
        <v>0</v>
      </c>
      <c r="E20" s="79"/>
    </row>
    <row r="21" spans="1:7" ht="29.4" customHeight="1">
      <c r="A21" s="30" t="s">
        <v>25</v>
      </c>
      <c r="B21" s="25"/>
      <c r="C21" s="25"/>
      <c r="D21" s="28" cm="1">
        <f t="array" ref="D21">(SUMPRODUCT(--(C8:C20=TRUE)*50) + SUMPRODUCT(--(D8:D20=TRUE)*100))/7</f>
        <v>0</v>
      </c>
      <c r="E21" s="27" t="str">
        <f>IF(D21&lt;=40,"Significant room for improvement",IF(D21&lt;=80,"Some room for improvement","This set of visa features is relatively accessible"))</f>
        <v>Significant room for improvement</v>
      </c>
    </row>
    <row r="22" spans="1:7" ht="24" customHeight="1">
      <c r="A22" s="29" t="s">
        <v>26</v>
      </c>
      <c r="B22" s="24"/>
      <c r="C22" s="24"/>
      <c r="D22" s="24"/>
      <c r="E22" s="5"/>
    </row>
    <row r="23" spans="1:7" ht="43.95" customHeight="1">
      <c r="A23" s="77" t="s">
        <v>27</v>
      </c>
      <c r="B23" s="8" t="s">
        <v>28</v>
      </c>
      <c r="C23" s="8" t="s">
        <v>29</v>
      </c>
      <c r="D23" s="8" t="s">
        <v>30</v>
      </c>
      <c r="E23" s="73" t="str">
        <f>IF(B24=TRUE, "The absence of a route to permanent settlement can make labour visa pathways risky and unattractive for people in need of international protection without a secure status in and permission to re-enter their country of departure.", IF(C24=TRUE, " ", IF(D24=TRUE, " ", "")))</f>
        <v/>
      </c>
    </row>
    <row r="24" spans="1:7">
      <c r="A24" s="72"/>
      <c r="B24" s="7" t="b">
        <v>0</v>
      </c>
      <c r="C24" s="7" t="b">
        <v>0</v>
      </c>
      <c r="D24" s="7" t="b">
        <v>0</v>
      </c>
      <c r="E24" s="74"/>
    </row>
    <row r="25" spans="1:7" ht="56.4" customHeight="1">
      <c r="A25" s="71" t="s">
        <v>31</v>
      </c>
      <c r="B25" s="11" t="s">
        <v>32</v>
      </c>
      <c r="C25" s="11"/>
      <c r="D25" s="11" t="s">
        <v>33</v>
      </c>
      <c r="E25" s="86" t="str">
        <f>IF(B26=TRUE, "HARD BARRIER: For most refugees, return to their country of origin is neither safe nor feasible. And only some have permission to return to a country of first asylum after leaving it. Requiring proof of intention to return, therefore, excludes many.", IF(C26=TRUE, " ", IF(D26=TRUE, " ", "")))</f>
        <v/>
      </c>
      <c r="G25" s="49"/>
    </row>
    <row r="26" spans="1:7" ht="21" customHeight="1">
      <c r="A26" s="72"/>
      <c r="B26" s="7" t="b">
        <v>0</v>
      </c>
      <c r="C26" s="9"/>
      <c r="D26" s="7" t="b">
        <v>0</v>
      </c>
      <c r="E26" s="87"/>
      <c r="G26" s="51"/>
    </row>
    <row r="27" spans="1:7" ht="88.95" customHeight="1">
      <c r="A27" s="89" t="s">
        <v>34</v>
      </c>
      <c r="B27" s="11" t="s">
        <v>218</v>
      </c>
      <c r="C27" s="11" t="s">
        <v>219</v>
      </c>
      <c r="D27" s="11" t="s">
        <v>220</v>
      </c>
      <c r="E27" s="80" t="str">
        <f>IF(B28=TRUE, _xlfn._LONGTEXT("The absence of protection against refoulement is particularly problematic for displaced workers without secure status in their country of departure and permission to re-enter it after leaving. Access to asylum in the destination country can help prevent s","uch workers from being set back to their origin country, but some destination countries prevent people who enter on a temporary work visa or who have been in the country for some time from applying for asylum."), IF(C28=TRUE, _xlfn._LONGTEXT("The absence of protection against refoulement is particularly problematic for displaced workers without secure status in their country of departure and permission to re-enter it after leaving. Access to asylum in the destination country can help prevent s","uch workers from being set back to their origin country, but some destination countries prevent people who enter on a temporary work visa or who have been in the country for some time from applying for asylum."), IF(D28=TRUE, " ", "")))</f>
        <v/>
      </c>
      <c r="G27" s="51"/>
    </row>
    <row r="28" spans="1:7" ht="18.600000000000001" customHeight="1">
      <c r="A28" s="90"/>
      <c r="B28" s="7" t="b">
        <v>0</v>
      </c>
      <c r="C28" s="7" t="b">
        <v>0</v>
      </c>
      <c r="D28" s="7" t="b">
        <v>0</v>
      </c>
      <c r="E28" s="74"/>
    </row>
    <row r="29" spans="1:7" ht="31.2" customHeight="1">
      <c r="A29" s="71" t="s">
        <v>35</v>
      </c>
      <c r="B29" s="11" t="s">
        <v>36</v>
      </c>
      <c r="C29" s="11" t="s">
        <v>37</v>
      </c>
      <c r="D29" s="11" t="s">
        <v>38</v>
      </c>
      <c r="E29" s="80" t="str">
        <f>IF(B30=TRUE, "Short-term visas with uncertain renewals can be costly and not feasible for refugees, especially if they cannot return to their country of origin or last residence.", IF(C30=TRUE, " ", IF(D30=TRUE, " ", "")))</f>
        <v/>
      </c>
      <c r="G29" s="44"/>
    </row>
    <row r="30" spans="1:7" ht="16.95" customHeight="1">
      <c r="A30" s="72"/>
      <c r="B30" s="7" t="b">
        <v>0</v>
      </c>
      <c r="C30" s="7" t="b">
        <v>0</v>
      </c>
      <c r="D30" s="7" t="b">
        <v>0</v>
      </c>
      <c r="E30" s="74"/>
    </row>
    <row r="31" spans="1:7" ht="49.95" customHeight="1">
      <c r="A31" s="84" t="s">
        <v>39</v>
      </c>
      <c r="B31" s="11" t="s">
        <v>40</v>
      </c>
      <c r="C31" s="11" t="s">
        <v>41</v>
      </c>
      <c r="D31" s="11" t="s">
        <v>42</v>
      </c>
      <c r="E31" s="80"/>
      <c r="G31" s="44"/>
    </row>
    <row r="32" spans="1:7" ht="16.95" customHeight="1">
      <c r="A32" s="85"/>
      <c r="B32" s="12" t="b">
        <v>0</v>
      </c>
      <c r="C32" s="12" t="b">
        <v>0</v>
      </c>
      <c r="D32" s="12" t="b">
        <v>0</v>
      </c>
      <c r="E32" s="74"/>
    </row>
    <row r="33" spans="1:8" ht="42" customHeight="1">
      <c r="A33" s="84" t="s">
        <v>43</v>
      </c>
      <c r="B33" s="11" t="s">
        <v>13</v>
      </c>
      <c r="C33" s="11" t="s">
        <v>44</v>
      </c>
      <c r="D33" s="11" t="s">
        <v>45</v>
      </c>
      <c r="E33" s="80"/>
      <c r="G33" s="44"/>
      <c r="H33" s="31"/>
    </row>
    <row r="34" spans="1:8" ht="19.2" customHeight="1">
      <c r="A34" s="85"/>
      <c r="B34" s="23" t="b">
        <v>0</v>
      </c>
      <c r="C34" s="23" t="b">
        <v>0</v>
      </c>
      <c r="D34" s="23" t="b">
        <v>0</v>
      </c>
      <c r="E34" s="74"/>
    </row>
    <row r="35" spans="1:8" ht="31.95" customHeight="1">
      <c r="A35" s="30" t="s">
        <v>25</v>
      </c>
      <c r="B35" s="25"/>
      <c r="C35" s="25"/>
      <c r="D35" s="28" cm="1">
        <f t="array" ref="D35">(SUMPRODUCT(--(C24:C34=TRUE)*50) + SUMPRODUCT(--(D24:D34=TRUE)*100))/6</f>
        <v>0</v>
      </c>
      <c r="E35" s="32" t="str">
        <f>IF(B26=TRUE,"HARD BARRIER: One of the selected features makes this visa inaccessible to most or all refugees.",IF(D35&lt;=40,"Significant room for improvement",IF(D35&lt;=80,"Some room for improvement","This set of visa features is relatively accessible")))</f>
        <v>Significant room for improvement</v>
      </c>
      <c r="G35" s="54"/>
    </row>
    <row r="36" spans="1:8" ht="22.95" customHeight="1">
      <c r="A36" s="3" t="s">
        <v>46</v>
      </c>
      <c r="B36" s="24"/>
      <c r="C36" s="24"/>
      <c r="D36" s="24"/>
      <c r="E36" s="5"/>
    </row>
    <row r="37" spans="1:8" ht="55.2" customHeight="1">
      <c r="A37" s="91" t="s">
        <v>47</v>
      </c>
      <c r="B37" s="8" t="s">
        <v>13</v>
      </c>
      <c r="C37" s="8" t="s">
        <v>48</v>
      </c>
      <c r="D37" s="8" t="s">
        <v>49</v>
      </c>
      <c r="E37" s="73" t="str">
        <f>IF(B38=TRUE, _xlfn._LONGTEXT("Unlike other migrants, refugees usually cannot go back to their country of origin or departure to visit loved ones, making separation indefinite and painful. Visas that exclude partners, children, or other dependents affect women in particular, especially"," those with caregiving responsibilities or cultural restrictions on travelling alone."), IF(C38=TRUE, " ", IF(D38=TRUE, " ", "")))</f>
        <v/>
      </c>
      <c r="G37" s="49"/>
    </row>
    <row r="38" spans="1:8" ht="17.7" customHeight="1">
      <c r="A38" s="85"/>
      <c r="B38" s="12" t="b">
        <v>0</v>
      </c>
      <c r="C38" s="12" t="b">
        <v>0</v>
      </c>
      <c r="D38" s="12" t="b">
        <v>0</v>
      </c>
      <c r="E38" s="74"/>
    </row>
    <row r="39" spans="1:8" ht="62.4" customHeight="1">
      <c r="A39" s="92" t="s">
        <v>50</v>
      </c>
      <c r="B39" s="11" t="s">
        <v>51</v>
      </c>
      <c r="C39" s="11" t="s">
        <v>52</v>
      </c>
      <c r="D39" s="11" t="s">
        <v>53</v>
      </c>
      <c r="E39" s="80"/>
      <c r="G39" s="51"/>
    </row>
    <row r="40" spans="1:8" ht="15" customHeight="1">
      <c r="A40" s="93"/>
      <c r="B40" s="12" t="b">
        <v>0</v>
      </c>
      <c r="C40" s="12" t="b">
        <v>0</v>
      </c>
      <c r="D40" s="12" t="b">
        <v>0</v>
      </c>
      <c r="E40" s="74"/>
    </row>
    <row r="41" spans="1:8" ht="49.2" customHeight="1">
      <c r="A41" s="92" t="s">
        <v>54</v>
      </c>
      <c r="B41" s="11" t="s">
        <v>55</v>
      </c>
      <c r="C41" s="11" t="s">
        <v>56</v>
      </c>
      <c r="D41" s="11" t="s">
        <v>57</v>
      </c>
      <c r="E41" s="80"/>
    </row>
    <row r="42" spans="1:8">
      <c r="A42" s="93"/>
      <c r="B42" s="12" t="b">
        <v>0</v>
      </c>
      <c r="C42" s="12" t="b">
        <v>0</v>
      </c>
      <c r="D42" s="12" t="b">
        <v>0</v>
      </c>
      <c r="E42" s="74"/>
    </row>
    <row r="43" spans="1:8" ht="33" customHeight="1">
      <c r="A43" s="92" t="s">
        <v>58</v>
      </c>
      <c r="B43" s="11" t="s">
        <v>59</v>
      </c>
      <c r="C43" s="11" t="s">
        <v>60</v>
      </c>
      <c r="D43" s="11" t="s">
        <v>13</v>
      </c>
      <c r="E43" s="80"/>
    </row>
    <row r="44" spans="1:8">
      <c r="A44" s="93"/>
      <c r="B44" s="12" t="b">
        <v>0</v>
      </c>
      <c r="C44" s="12" t="b">
        <v>0</v>
      </c>
      <c r="D44" s="12" t="b">
        <v>0</v>
      </c>
      <c r="E44" s="74"/>
    </row>
    <row r="45" spans="1:8" ht="22.2" customHeight="1">
      <c r="A45" s="92" t="s">
        <v>61</v>
      </c>
      <c r="B45" s="11" t="s">
        <v>13</v>
      </c>
      <c r="C45" s="11" t="s">
        <v>62</v>
      </c>
      <c r="D45" s="11" t="s">
        <v>14</v>
      </c>
      <c r="E45" s="80"/>
    </row>
    <row r="46" spans="1:8">
      <c r="A46" s="93"/>
      <c r="B46" s="12" t="b">
        <v>0</v>
      </c>
      <c r="C46" s="12" t="b">
        <v>0</v>
      </c>
      <c r="D46" s="12" t="b">
        <v>0</v>
      </c>
      <c r="E46" s="74"/>
    </row>
    <row r="47" spans="1:8" ht="61.2" customHeight="1">
      <c r="A47" s="84" t="s">
        <v>63</v>
      </c>
      <c r="B47" s="11" t="s">
        <v>13</v>
      </c>
      <c r="C47" s="11" t="s">
        <v>64</v>
      </c>
      <c r="D47" s="11" t="s">
        <v>65</v>
      </c>
      <c r="E47" s="80" t="str">
        <f>IF(B48=TRUE, "Unlike other migrants, refugees usually cannot go back to their country of origin or departure to visit loved ones, making separation indefinite and painful. Visas that deny access to family reunification may thus not be an option for many.", IF(C48=TRUE, _xlfn._LONGTEXT("Refugees often cannot meet standard requirements (e.g., for original marriage or birth certificates, minimum income level). In addition, some visas only allow holders to start the general family reunification process after a year or more at destination, w","hich may not be feasible for some refugees."), IF(D48=TRUE, " ", "")))</f>
        <v/>
      </c>
      <c r="G47" s="44"/>
    </row>
    <row r="48" spans="1:8" ht="16.2" customHeight="1">
      <c r="A48" s="85"/>
      <c r="B48" s="12" t="b">
        <v>0</v>
      </c>
      <c r="C48" s="12" t="b">
        <v>0</v>
      </c>
      <c r="D48" s="12" t="b">
        <v>0</v>
      </c>
      <c r="E48" s="74"/>
    </row>
    <row r="49" spans="1:7" ht="58.95" customHeight="1">
      <c r="A49" s="92" t="s">
        <v>66</v>
      </c>
      <c r="B49" s="11" t="s">
        <v>51</v>
      </c>
      <c r="C49" s="11" t="s">
        <v>52</v>
      </c>
      <c r="D49" s="11" t="s">
        <v>53</v>
      </c>
      <c r="E49" s="80"/>
    </row>
    <row r="50" spans="1:7">
      <c r="A50" s="93"/>
      <c r="B50" s="12" t="b">
        <v>0</v>
      </c>
      <c r="C50" s="12" t="b">
        <v>0</v>
      </c>
      <c r="D50" s="12" t="b">
        <v>0</v>
      </c>
      <c r="E50" s="74"/>
    </row>
    <row r="51" spans="1:7" ht="46.2" customHeight="1">
      <c r="A51" s="92" t="s">
        <v>67</v>
      </c>
      <c r="B51" s="11" t="s">
        <v>55</v>
      </c>
      <c r="C51" s="11" t="s">
        <v>56</v>
      </c>
      <c r="D51" s="11" t="s">
        <v>57</v>
      </c>
      <c r="E51" s="80"/>
    </row>
    <row r="52" spans="1:7">
      <c r="A52" s="93"/>
      <c r="B52" s="12" t="b">
        <v>0</v>
      </c>
      <c r="C52" s="12" t="b">
        <v>0</v>
      </c>
      <c r="D52" s="12" t="b">
        <v>0</v>
      </c>
      <c r="E52" s="74"/>
    </row>
    <row r="53" spans="1:7" ht="33" customHeight="1">
      <c r="A53" s="92" t="s">
        <v>68</v>
      </c>
      <c r="B53" s="11" t="s">
        <v>59</v>
      </c>
      <c r="C53" s="11" t="s">
        <v>60</v>
      </c>
      <c r="D53" s="11" t="s">
        <v>13</v>
      </c>
      <c r="E53" s="80"/>
    </row>
    <row r="54" spans="1:7">
      <c r="A54" s="93"/>
      <c r="B54" s="12" t="b">
        <v>0</v>
      </c>
      <c r="C54" s="12" t="b">
        <v>0</v>
      </c>
      <c r="D54" s="12" t="b">
        <v>0</v>
      </c>
      <c r="E54" s="74"/>
    </row>
    <row r="55" spans="1:7" ht="18.600000000000001" customHeight="1">
      <c r="A55" s="92" t="s">
        <v>69</v>
      </c>
      <c r="B55" s="11" t="s">
        <v>13</v>
      </c>
      <c r="C55" s="11" t="s">
        <v>62</v>
      </c>
      <c r="D55" s="11" t="s">
        <v>14</v>
      </c>
      <c r="E55" s="80"/>
    </row>
    <row r="56" spans="1:7">
      <c r="A56" s="93"/>
      <c r="B56" s="12" t="b">
        <v>0</v>
      </c>
      <c r="C56" s="12" t="b">
        <v>0</v>
      </c>
      <c r="D56" s="12" t="b">
        <v>0</v>
      </c>
      <c r="E56" s="74"/>
    </row>
    <row r="57" spans="1:7" ht="30" customHeight="1">
      <c r="A57" s="17" t="s">
        <v>25</v>
      </c>
      <c r="B57" s="25"/>
      <c r="C57" s="25"/>
      <c r="D57" s="28" cm="1">
        <f t="array" ref="D57">(SUMPRODUCT(--(C38:C56=TRUE)*50) + SUMPRODUCT(--(D38:D56=TRUE)*100))/10</f>
        <v>0</v>
      </c>
      <c r="E57" s="27" t="str">
        <f>IF(D57&lt;=40,"Significant room for improvement",IF(D57&lt;=80,"Some room for improvement","This set of visa features is relatively accessible"))</f>
        <v>Significant room for improvement</v>
      </c>
    </row>
    <row r="58" spans="1:7" ht="7.95" customHeight="1">
      <c r="A58" s="18"/>
      <c r="B58" s="19"/>
      <c r="C58" s="19"/>
      <c r="D58" s="19"/>
      <c r="E58" s="20"/>
    </row>
    <row r="59" spans="1:7" ht="24.45" customHeight="1">
      <c r="A59" s="94" t="s">
        <v>70</v>
      </c>
      <c r="B59" s="95"/>
      <c r="C59" s="95"/>
      <c r="D59" s="95"/>
      <c r="E59" s="96"/>
    </row>
    <row r="60" spans="1:7" ht="21" customHeight="1">
      <c r="A60" s="3" t="s">
        <v>71</v>
      </c>
      <c r="B60" s="4"/>
      <c r="C60" s="4"/>
      <c r="D60" s="4"/>
      <c r="E60" s="5"/>
    </row>
    <row r="61" spans="1:7" ht="72">
      <c r="A61" s="91" t="s">
        <v>72</v>
      </c>
      <c r="B61" s="8" t="s">
        <v>73</v>
      </c>
      <c r="C61" s="8" t="s">
        <v>74</v>
      </c>
      <c r="D61" s="8" t="s">
        <v>75</v>
      </c>
      <c r="E61" s="97" t="str">
        <f>IF(B62=TRUE, _xlfn._LONGTEXT("HARD BARRIER: Many refugees lose their travel documents while fleeing and cannot safely approach their origin-country embassy to renew them. Others never had passports. This strict requirement blocks access, even for qualified refugees with other travel d","ocuments."), IF(C62=TRUE, " ", IF(D62=TRUE, " ", "")))</f>
        <v/>
      </c>
      <c r="G61" s="51"/>
    </row>
    <row r="62" spans="1:7" ht="17.7" customHeight="1">
      <c r="A62" s="85"/>
      <c r="B62" s="12" t="b">
        <v>0</v>
      </c>
      <c r="C62" s="12" t="b">
        <v>0</v>
      </c>
      <c r="D62" s="12" t="b">
        <v>0</v>
      </c>
      <c r="E62" s="87"/>
    </row>
    <row r="63" spans="1:7" ht="45.6" customHeight="1">
      <c r="A63" s="84" t="s">
        <v>76</v>
      </c>
      <c r="B63" s="11" t="s">
        <v>14</v>
      </c>
      <c r="C63" s="11" t="s">
        <v>77</v>
      </c>
      <c r="D63" s="11" t="s">
        <v>13</v>
      </c>
      <c r="E63" s="80" t="str">
        <f>IF(B64=TRUE, _xlfn._LONGTEXT("Displacement often forces refugees to live in countries where they lack regular status or hold only temporary permits that allow them to stay but do not count as legal residence under visa rules. Work visas that strictly require proof of legal residence, ","without exemptions, are often inaccessible to refugees."), IF(C64=TRUE, _xlfn._LONGTEXT("Displacement often forces refugees to live in countries where they lack regular status or hold only temporary permits that allow them to stay but do not count as legal residence under visa rules. Work visas that strictly require proof of legal residence, ","without exemptions, are often inaccessible to refugees."), IF(D64=TRUE, " ", "")))</f>
        <v/>
      </c>
    </row>
    <row r="64" spans="1:7" ht="19.8" customHeight="1">
      <c r="A64" s="91"/>
      <c r="B64" s="33" t="b">
        <v>0</v>
      </c>
      <c r="C64" s="33" t="b">
        <v>0</v>
      </c>
      <c r="D64" s="33" t="b">
        <v>0</v>
      </c>
      <c r="E64" s="74"/>
      <c r="G64" s="51"/>
    </row>
    <row r="65" spans="1:7" ht="31.8" customHeight="1">
      <c r="A65" s="34" t="s">
        <v>25</v>
      </c>
      <c r="B65" s="35"/>
      <c r="C65" s="35"/>
      <c r="D65" s="38" cm="1">
        <f t="array" ref="D65">(SUMPRODUCT(--(C62:C64=TRUE)*50) + SUMPRODUCT(--(D62:D64=TRUE)*100))/2</f>
        <v>0</v>
      </c>
      <c r="E65" s="32" t="str">
        <f>IF(B62=TRUE,"HARD BARRIER: One of the selected features makes this visa inaccessible to most or all refugees.",IF(D65&lt;=40,"Significant room for improvement",IF(D65&lt;=80,"Some room for improvement","This set of visa features is relatively accessible")))</f>
        <v>Significant room for improvement</v>
      </c>
      <c r="G65" s="44"/>
    </row>
    <row r="66" spans="1:7" ht="23.7" customHeight="1">
      <c r="A66" s="29" t="s">
        <v>78</v>
      </c>
      <c r="B66" s="24"/>
      <c r="C66" s="24"/>
      <c r="D66" s="24"/>
      <c r="E66" s="5"/>
    </row>
    <row r="67" spans="1:7" ht="43.2">
      <c r="A67" s="91" t="s">
        <v>79</v>
      </c>
      <c r="B67" s="8" t="s">
        <v>80</v>
      </c>
      <c r="C67" s="8" t="s">
        <v>81</v>
      </c>
      <c r="D67" s="8" t="s">
        <v>13</v>
      </c>
      <c r="E67" s="73" t="str">
        <f>IF(B68=TRUE, "In many countries of first asylum, refugees face restrictions on formal work and limited access to banking services. Without a stable income and documented financial history, even qualified applicants may be excluded.", IF(C68=TRUE, " ", IF(D68=TRUE, " ", "")))</f>
        <v/>
      </c>
    </row>
    <row r="68" spans="1:7">
      <c r="A68" s="85"/>
      <c r="B68" s="12" t="b">
        <v>0</v>
      </c>
      <c r="C68" s="12" t="b">
        <v>0</v>
      </c>
      <c r="D68" s="12" t="b">
        <v>0</v>
      </c>
      <c r="E68" s="74"/>
    </row>
    <row r="69" spans="1:7" ht="31.95" customHeight="1">
      <c r="A69" s="92" t="s">
        <v>82</v>
      </c>
      <c r="B69" s="8" t="s">
        <v>80</v>
      </c>
      <c r="C69" s="11" t="s">
        <v>83</v>
      </c>
      <c r="D69" s="11" t="s">
        <v>84</v>
      </c>
      <c r="E69" s="80"/>
      <c r="G69" s="44"/>
    </row>
    <row r="70" spans="1:7" ht="19.95" customHeight="1">
      <c r="A70" s="93"/>
      <c r="B70" s="33" t="b">
        <v>0</v>
      </c>
      <c r="C70" s="33" t="b">
        <v>0</v>
      </c>
      <c r="D70" s="33" t="b">
        <v>0</v>
      </c>
      <c r="E70" s="74"/>
    </row>
    <row r="71" spans="1:7" ht="27.6" customHeight="1">
      <c r="A71" s="16" t="s">
        <v>25</v>
      </c>
      <c r="B71" s="37"/>
      <c r="C71" s="35"/>
      <c r="D71" s="38">
        <f>(((D68=TRUE)*200) + ((C68=TRUE)*50) + ((C70=TRUE)*50) + ((D70=TRUE)*100))/2</f>
        <v>0</v>
      </c>
      <c r="E71" s="40" t="str">
        <f>IF(D71&lt;=40,"Significant room for improvement",IF(D71&lt;=80,"Some room for improvement","This set of visa features is relatively accessible"))</f>
        <v>Significant room for improvement</v>
      </c>
      <c r="F71" s="41"/>
      <c r="G71" s="44"/>
    </row>
    <row r="72" spans="1:7" ht="24.45" customHeight="1">
      <c r="A72" s="3" t="s">
        <v>85</v>
      </c>
      <c r="B72" s="24"/>
      <c r="C72" s="24"/>
      <c r="D72" s="24"/>
      <c r="E72" s="5"/>
    </row>
    <row r="73" spans="1:7" ht="31.95" customHeight="1">
      <c r="A73" s="91" t="s">
        <v>86</v>
      </c>
      <c r="B73" s="8" t="s">
        <v>87</v>
      </c>
      <c r="C73" s="8" t="s">
        <v>88</v>
      </c>
      <c r="D73" s="8" t="s">
        <v>13</v>
      </c>
      <c r="E73" s="73"/>
      <c r="G73" s="44"/>
    </row>
    <row r="74" spans="1:7">
      <c r="A74" s="85"/>
      <c r="B74" s="12" t="b">
        <v>0</v>
      </c>
      <c r="C74" s="12" t="b">
        <v>0</v>
      </c>
      <c r="D74" s="12" t="b">
        <v>0</v>
      </c>
      <c r="E74" s="74"/>
    </row>
    <row r="75" spans="1:7" ht="46.95" customHeight="1">
      <c r="A75" s="92" t="s">
        <v>89</v>
      </c>
      <c r="B75" s="11" t="s">
        <v>90</v>
      </c>
      <c r="C75" s="11"/>
      <c r="D75" s="11" t="s">
        <v>91</v>
      </c>
      <c r="E75" s="80"/>
    </row>
    <row r="76" spans="1:7">
      <c r="A76" s="93"/>
      <c r="B76" s="12" t="b">
        <v>0</v>
      </c>
      <c r="C76" s="13"/>
      <c r="D76" s="12" t="b">
        <v>0</v>
      </c>
      <c r="E76" s="74"/>
    </row>
    <row r="77" spans="1:7" ht="88.2" customHeight="1">
      <c r="A77" s="92" t="s">
        <v>92</v>
      </c>
      <c r="B77" s="11" t="s">
        <v>93</v>
      </c>
      <c r="C77" s="11" t="s">
        <v>94</v>
      </c>
      <c r="D77" s="11" t="s">
        <v>95</v>
      </c>
      <c r="E77" s="80"/>
    </row>
    <row r="78" spans="1:7">
      <c r="A78" s="93"/>
      <c r="B78" s="12" t="b">
        <v>0</v>
      </c>
      <c r="C78" s="12" t="b">
        <v>0</v>
      </c>
      <c r="D78" s="12" t="b">
        <v>0</v>
      </c>
      <c r="E78" s="74"/>
    </row>
    <row r="79" spans="1:7" ht="51" customHeight="1">
      <c r="A79" s="84" t="s">
        <v>96</v>
      </c>
      <c r="B79" s="11" t="s">
        <v>97</v>
      </c>
      <c r="C79" s="11" t="s">
        <v>98</v>
      </c>
      <c r="D79" s="11" t="s">
        <v>99</v>
      </c>
      <c r="E79" s="80" t="str">
        <f>IF(B80=TRUE, "Displaced people often have lost documents, are unable to access origin-country institutions, and thus have no way to verify past educational attainment. This can be particularly challenging in regulated professions.", IF(C80=TRUE, "Displaced people often have lost documents, are unable to access origin-country institutions, and thus have no way to verify past educational attainment. This can be particularly challenging in regulated professions.", IF(D80=TRUE, " ", "")))</f>
        <v/>
      </c>
      <c r="G79" s="51"/>
    </row>
    <row r="80" spans="1:7">
      <c r="A80" s="85"/>
      <c r="B80" s="12" t="b">
        <v>0</v>
      </c>
      <c r="C80" s="12" t="b">
        <v>0</v>
      </c>
      <c r="D80" s="12" t="b">
        <v>0</v>
      </c>
      <c r="E80" s="74"/>
    </row>
    <row r="81" spans="1:7" ht="86.4">
      <c r="A81" s="92" t="s">
        <v>100</v>
      </c>
      <c r="B81" s="11" t="s">
        <v>101</v>
      </c>
      <c r="C81" s="11"/>
      <c r="D81" s="11" t="s">
        <v>102</v>
      </c>
      <c r="E81" s="80"/>
      <c r="G81" s="44"/>
    </row>
    <row r="82" spans="1:7">
      <c r="A82" s="93"/>
      <c r="B82" s="33" t="b">
        <v>0</v>
      </c>
      <c r="C82" s="8"/>
      <c r="D82" s="33" t="b">
        <v>0</v>
      </c>
      <c r="E82" s="74"/>
    </row>
    <row r="83" spans="1:7" ht="26.4" customHeight="1">
      <c r="A83" s="16" t="s">
        <v>25</v>
      </c>
      <c r="B83" s="37"/>
      <c r="C83" s="35"/>
      <c r="D83" s="38">
        <f>(((D74=TRUE)*300) + ((C74=TRUE)*50) + ((D76=TRUE)*100) + ((D78=TRUE)*100) + ((C78=TRUE)*50) + ((D80=TRUE)*200) + ((C80=TRUE)*50) + ((D82=TRUE)*100))/5</f>
        <v>0</v>
      </c>
      <c r="E83" s="27" t="str">
        <f>IF(D83&lt;=40,"Significant room for improvement",IF(D83&lt;=80,"Some room for improvement","This set of visa features is relatively accessible"))</f>
        <v>Significant room for improvement</v>
      </c>
      <c r="G83" s="44"/>
    </row>
    <row r="84" spans="1:7" ht="27" customHeight="1">
      <c r="A84" s="3" t="s">
        <v>103</v>
      </c>
      <c r="B84" s="24"/>
      <c r="C84" s="24"/>
      <c r="D84" s="24"/>
      <c r="E84" s="5"/>
    </row>
    <row r="85" spans="1:7" ht="18" customHeight="1">
      <c r="A85" s="91" t="s">
        <v>104</v>
      </c>
      <c r="B85" s="8"/>
      <c r="C85" s="8" t="s">
        <v>14</v>
      </c>
      <c r="D85" s="8" t="s">
        <v>13</v>
      </c>
      <c r="E85" s="73" t="str">
        <f>IF(B86=TRUE, "Forced displacement limits access to formal language training and testing. Even those with adequate proficiency may not take or pass needed exams due to associated costs, restricted mobility, or lack of preparation.", IF(C86=TRUE, " ", IF(D86=TRUE, "While some visas do not require language proficiency, specific regulated professions in a country or employers may impose such requirements.", "")))</f>
        <v/>
      </c>
    </row>
    <row r="86" spans="1:7" ht="18.600000000000001" customHeight="1">
      <c r="A86" s="85"/>
      <c r="B86" s="13"/>
      <c r="C86" s="12" t="b">
        <v>0</v>
      </c>
      <c r="D86" s="12" t="b">
        <v>0</v>
      </c>
      <c r="E86" s="74"/>
    </row>
    <row r="87" spans="1:7" ht="48.45" customHeight="1">
      <c r="A87" s="92" t="s">
        <v>105</v>
      </c>
      <c r="B87" s="11" t="s">
        <v>106</v>
      </c>
      <c r="C87" s="11" t="s">
        <v>107</v>
      </c>
      <c r="D87" s="11" t="s">
        <v>108</v>
      </c>
      <c r="E87" s="80"/>
    </row>
    <row r="88" spans="1:7">
      <c r="A88" s="93"/>
      <c r="B88" s="12" t="b">
        <v>0</v>
      </c>
      <c r="C88" s="12" t="b">
        <v>0</v>
      </c>
      <c r="D88" s="12" t="b">
        <v>0</v>
      </c>
      <c r="E88" s="74"/>
    </row>
    <row r="89" spans="1:7" ht="43.2">
      <c r="A89" s="92" t="s">
        <v>109</v>
      </c>
      <c r="B89" s="11" t="s">
        <v>110</v>
      </c>
      <c r="C89" s="11"/>
      <c r="D89" s="11" t="s">
        <v>111</v>
      </c>
      <c r="E89" s="80" t="str">
        <f>IF(B90=TRUE, " ", IF(C90=TRUE, "Refugees may be unable to access language testing centres (due to mobility restrictions, travel costs) or to afford exam fees.", IF(D90=TRUE, " ", "")))</f>
        <v/>
      </c>
      <c r="G89" s="50"/>
    </row>
    <row r="90" spans="1:7">
      <c r="A90" s="93"/>
      <c r="B90" s="12" t="b">
        <v>0</v>
      </c>
      <c r="C90" s="13"/>
      <c r="D90" s="12" t="b">
        <v>0</v>
      </c>
      <c r="E90" s="74"/>
    </row>
    <row r="91" spans="1:7" ht="63.6" customHeight="1">
      <c r="A91" s="92" t="s">
        <v>112</v>
      </c>
      <c r="B91" s="11" t="s">
        <v>93</v>
      </c>
      <c r="C91" s="11" t="s">
        <v>113</v>
      </c>
      <c r="D91" s="11" t="s">
        <v>114</v>
      </c>
      <c r="E91" s="80"/>
      <c r="G91" s="49"/>
    </row>
    <row r="92" spans="1:7">
      <c r="A92" s="93"/>
      <c r="B92" s="33" t="b">
        <v>1</v>
      </c>
      <c r="C92" s="33" t="b">
        <v>0</v>
      </c>
      <c r="D92" s="33" t="b">
        <v>0</v>
      </c>
      <c r="E92" s="74"/>
    </row>
    <row r="93" spans="1:7" ht="28.2" customHeight="1">
      <c r="A93" s="16" t="s">
        <v>25</v>
      </c>
      <c r="B93" s="26"/>
      <c r="C93" s="25"/>
      <c r="D93" s="28">
        <f>(((D86=TRUE)*400) + ((C86=TRUE)*50) + ((D88=TRUE)*100) + ((C88=TRUE)*50) + ((D90=TRUE)*100) + ((D92=TRUE)*100) + ((C92=TRUE)*50))/4</f>
        <v>0</v>
      </c>
      <c r="E93" s="27" t="str">
        <f>IF(D93&lt;=40,"Significant room for improvement",IF(D93&lt;=80,"Some room for improvement","This set of visa features is relatively accessible"))</f>
        <v>Significant room for improvement</v>
      </c>
      <c r="G93" s="50"/>
    </row>
    <row r="94" spans="1:7" ht="21" customHeight="1">
      <c r="A94" s="3" t="s">
        <v>115</v>
      </c>
      <c r="B94" s="24"/>
      <c r="C94" s="24"/>
      <c r="D94" s="24"/>
      <c r="E94" s="5"/>
    </row>
    <row r="95" spans="1:7" ht="43.95" customHeight="1">
      <c r="A95" s="91" t="s">
        <v>116</v>
      </c>
      <c r="B95" s="8" t="s">
        <v>117</v>
      </c>
      <c r="C95" s="8" t="s">
        <v>118</v>
      </c>
      <c r="D95" s="8" t="s">
        <v>13</v>
      </c>
      <c r="E95" s="73" t="str">
        <f>IF(B96=TRUE, "Many refugees do not have access to the formal labour market in countries of first asylum, left to work informally and often outside their trained profession. As a result, many are unable to meet work experience and recency requirements.", IF(C96=TRUE, " ", IF(D96=TRUE, " ", "")))</f>
        <v/>
      </c>
      <c r="G95" s="50"/>
    </row>
    <row r="96" spans="1:7" ht="18" customHeight="1">
      <c r="A96" s="85"/>
      <c r="B96" s="12" t="b">
        <v>0</v>
      </c>
      <c r="C96" s="12" t="b">
        <v>0</v>
      </c>
      <c r="D96" s="12" t="b">
        <v>0</v>
      </c>
      <c r="E96" s="74"/>
    </row>
    <row r="97" spans="1:7" ht="43.2">
      <c r="A97" s="92" t="s">
        <v>119</v>
      </c>
      <c r="B97" s="11" t="s">
        <v>120</v>
      </c>
      <c r="C97" s="11" t="s">
        <v>121</v>
      </c>
      <c r="D97" s="11" t="s">
        <v>122</v>
      </c>
      <c r="E97" s="80" t="str">
        <f>IF(B98=TRUE, "Refugees who have worked informally or who cannot contact past employers will be unable to fulfil this requirement.", IF(C98=TRUE, " ", IF(D98=TRUE, " ", "")))</f>
        <v/>
      </c>
      <c r="G97" s="60"/>
    </row>
    <row r="98" spans="1:7">
      <c r="A98" s="93"/>
      <c r="B98" s="33" t="b">
        <v>0</v>
      </c>
      <c r="C98" s="33" t="b">
        <v>0</v>
      </c>
      <c r="D98" s="33" t="b">
        <v>0</v>
      </c>
      <c r="E98" s="74"/>
    </row>
    <row r="99" spans="1:7" ht="31.2" customHeight="1">
      <c r="A99" s="16" t="s">
        <v>25</v>
      </c>
      <c r="B99" s="37"/>
      <c r="C99" s="35"/>
      <c r="D99" s="38">
        <f>(((D96=TRUE)*200) + ((C96=TRUE)*50) + ((D98=TRUE)*100) + ((C98=TRUE)*50))/2</f>
        <v>0</v>
      </c>
      <c r="E99" s="27" t="str">
        <f>IF(D99&lt;=40,"Significant room for improvement",IF(D99&lt;=80,"Some room for improvement","This set of visa features is relatively accessible"))</f>
        <v>Significant room for improvement</v>
      </c>
    </row>
    <row r="100" spans="1:7" ht="24" customHeight="1">
      <c r="A100" s="3" t="s">
        <v>123</v>
      </c>
      <c r="B100" s="24"/>
      <c r="C100" s="24"/>
      <c r="D100" s="24"/>
      <c r="E100" s="5"/>
    </row>
    <row r="101" spans="1:7" ht="21" customHeight="1">
      <c r="A101" s="91" t="s">
        <v>124</v>
      </c>
      <c r="B101" s="6"/>
      <c r="C101" s="15" t="s">
        <v>14</v>
      </c>
      <c r="D101" s="15" t="s">
        <v>13</v>
      </c>
      <c r="E101" s="73"/>
      <c r="G101" s="60"/>
    </row>
    <row r="102" spans="1:7">
      <c r="A102" s="85"/>
      <c r="B102" s="9"/>
      <c r="C102" s="7" t="b">
        <v>0</v>
      </c>
      <c r="D102" s="7" t="b">
        <v>0</v>
      </c>
      <c r="E102" s="74"/>
      <c r="G102" s="51"/>
    </row>
    <row r="103" spans="1:7" ht="19.8" customHeight="1">
      <c r="A103" s="92" t="s">
        <v>125</v>
      </c>
      <c r="B103" s="6"/>
      <c r="C103" s="15" t="s">
        <v>14</v>
      </c>
      <c r="D103" s="15" t="s">
        <v>13</v>
      </c>
      <c r="E103" s="80"/>
    </row>
    <row r="104" spans="1:7">
      <c r="A104" s="93"/>
      <c r="B104" s="9"/>
      <c r="C104" s="7" t="b">
        <v>0</v>
      </c>
      <c r="D104" s="7" t="b">
        <v>0</v>
      </c>
      <c r="E104" s="74"/>
    </row>
    <row r="105" spans="1:7" ht="42.45" customHeight="1">
      <c r="A105" s="84" t="s">
        <v>126</v>
      </c>
      <c r="B105" s="8" t="s">
        <v>55</v>
      </c>
      <c r="C105" s="8" t="s">
        <v>127</v>
      </c>
      <c r="D105" s="59" t="s">
        <v>128</v>
      </c>
      <c r="E105" s="73" t="str">
        <f>IF(B106=TRUE, "Labour market tests can be important for safeguarding jobs for local workers, but they also frequently create additional delays and obstacles for potential migrants (refugees and others) and employers.", IF(C106=TRUE, "Labour market tests can be important for safeguarding jobs for local workers, but they also frequently create additional delays and obstacles for potential migrants (refugees and others) and employers.", IF(D106=TRUE, " ", "")))</f>
        <v/>
      </c>
      <c r="G105" s="44"/>
    </row>
    <row r="106" spans="1:7" ht="18" customHeight="1">
      <c r="A106" s="85"/>
      <c r="B106" s="7" t="b">
        <v>0</v>
      </c>
      <c r="C106" s="7" t="b">
        <v>0</v>
      </c>
      <c r="D106" s="7" t="b">
        <v>0</v>
      </c>
      <c r="E106" s="74"/>
    </row>
    <row r="107" spans="1:7">
      <c r="A107" s="84" t="s">
        <v>129</v>
      </c>
      <c r="B107" s="6"/>
      <c r="C107" s="15" t="s">
        <v>14</v>
      </c>
      <c r="D107" s="15" t="s">
        <v>13</v>
      </c>
      <c r="E107" s="80"/>
    </row>
    <row r="108" spans="1:7" ht="16.95" customHeight="1">
      <c r="A108" s="85"/>
      <c r="B108" s="9"/>
      <c r="C108" s="7" t="b">
        <v>0</v>
      </c>
      <c r="D108" s="7" t="b">
        <v>0</v>
      </c>
      <c r="E108" s="74"/>
    </row>
    <row r="109" spans="1:7" ht="55.95" customHeight="1">
      <c r="A109" s="92" t="s">
        <v>130</v>
      </c>
      <c r="B109" s="8" t="s">
        <v>131</v>
      </c>
      <c r="C109" s="8" t="s">
        <v>132</v>
      </c>
      <c r="D109" s="8" t="s">
        <v>93</v>
      </c>
      <c r="E109" s="80"/>
      <c r="G109" s="49"/>
    </row>
    <row r="110" spans="1:7" ht="18" customHeight="1">
      <c r="A110" s="93"/>
      <c r="B110" s="7" t="b">
        <v>0</v>
      </c>
      <c r="C110" s="7" t="b">
        <v>0</v>
      </c>
      <c r="D110" s="7" t="b">
        <v>0</v>
      </c>
      <c r="E110" s="74"/>
    </row>
    <row r="111" spans="1:7" ht="46.2" customHeight="1">
      <c r="A111" s="89" t="s">
        <v>133</v>
      </c>
      <c r="B111" s="8" t="s">
        <v>134</v>
      </c>
      <c r="C111" s="8" t="s">
        <v>217</v>
      </c>
      <c r="D111" s="8" t="s">
        <v>135</v>
      </c>
      <c r="E111" s="73" t="str">
        <f>IF(B112=TRUE, "Visa requirements that set a salary threshold well above the national median can be difficult to meet if employers are unwilling to pay this premium when sponsoring workers.", IF(C112=TRUE, " ", IF(D112=TRUE, " ", "")))</f>
        <v/>
      </c>
    </row>
    <row r="112" spans="1:7">
      <c r="A112" s="90"/>
      <c r="B112" s="23" t="b">
        <v>0</v>
      </c>
      <c r="C112" s="23" t="b">
        <v>0</v>
      </c>
      <c r="D112" s="23" t="b">
        <v>0</v>
      </c>
      <c r="E112" s="74"/>
    </row>
    <row r="113" spans="1:7" ht="30" customHeight="1">
      <c r="A113" s="39" t="s">
        <v>25</v>
      </c>
      <c r="B113" s="26"/>
      <c r="C113" s="25"/>
      <c r="D113" s="28">
        <f>(((C102=TRUE)*50) + ((D102=TRUE)*200) + ((C104=TRUE)*50) + ((D104=TRUE)*100) + ((C106=TRUE)*50) + ((D106=TRUE)*100) + ((C108=TRUE)*50) + ((D108=TRUE)*200) + ((C110=TRUE)*50) + ((D110=TRUE)*100) + ((C112=TRUE)*50) + ((D112=TRUE)*100))/6</f>
        <v>0</v>
      </c>
      <c r="E113" s="27" t="str">
        <f>IF(D113&lt;=40,"Significant room for improvement",IF(D113&lt;=80,"Some room for improvement","This set of visa features is relatively accessible"))</f>
        <v>Significant room for improvement</v>
      </c>
      <c r="G113" s="101"/>
    </row>
    <row r="114" spans="1:7" ht="6.45" customHeight="1">
      <c r="A114" s="18"/>
      <c r="B114" s="21"/>
      <c r="C114" s="21"/>
      <c r="D114" s="21"/>
      <c r="E114" s="20"/>
    </row>
    <row r="115" spans="1:7" ht="21" customHeight="1">
      <c r="A115" s="94" t="s">
        <v>136</v>
      </c>
      <c r="B115" s="95"/>
      <c r="C115" s="95"/>
      <c r="D115" s="95"/>
      <c r="E115" s="96"/>
    </row>
    <row r="116" spans="1:7" ht="21" customHeight="1">
      <c r="A116" s="3" t="s">
        <v>137</v>
      </c>
      <c r="B116" s="4"/>
      <c r="C116" s="4"/>
      <c r="D116" s="4"/>
      <c r="E116" s="5"/>
    </row>
    <row r="117" spans="1:7" ht="51.6" customHeight="1">
      <c r="A117" s="91" t="s">
        <v>138</v>
      </c>
      <c r="B117" s="8" t="s">
        <v>139</v>
      </c>
      <c r="C117" s="8" t="s">
        <v>140</v>
      </c>
      <c r="D117" s="8" t="s">
        <v>141</v>
      </c>
      <c r="E117" s="80" t="str">
        <f>IF(B118=TRUE, "HARD BARRIER: Most refugees fleeing conflict or persecution cannot safely return to their country of origin to apply for a visa.", IF(C118=TRUE, "In many cases, refugees can find it difficult to reach a consulate/embassy in their host country as they may live far from major cities, face legal restrictions on their movement, or cannot afford the trip.", IF(D118=TRUE, " ", "")))</f>
        <v/>
      </c>
    </row>
    <row r="118" spans="1:7">
      <c r="A118" s="85"/>
      <c r="B118" s="7" t="b">
        <v>0</v>
      </c>
      <c r="C118" s="7" t="b">
        <v>0</v>
      </c>
      <c r="D118" s="7" t="b">
        <v>0</v>
      </c>
      <c r="E118" s="74"/>
    </row>
    <row r="119" spans="1:7" ht="51" customHeight="1">
      <c r="A119" s="84" t="s">
        <v>142</v>
      </c>
      <c r="B119" s="59"/>
      <c r="C119" s="59" t="s">
        <v>143</v>
      </c>
      <c r="D119" s="61" t="s">
        <v>144</v>
      </c>
      <c r="E119" s="80" t="str">
        <f>IF(D120=TRUE, _xlfn._LONGTEXT("This question may be more or less important depending on the destination country’s official language(s). For example, offering applications only in the official language is less of a barrier if that language is widely spoken globally and in refugees’ coun","ties of origin (e.g., English, French, or Spanish)."), IF(C120=TRUE, _xlfn._LONGTEXT("This question may be more or less important depending on the destination country’s official language(s). For example, offering applications only in the official language is less of a barrier if that language is widely spoken globally and in refugees’ coun","ties of origin (e.g., English, French, or Spanish)."), IF(B120=TRUE, " ", "")))</f>
        <v/>
      </c>
    </row>
    <row r="120" spans="1:7">
      <c r="A120" s="85"/>
      <c r="B120" s="9"/>
      <c r="C120" s="7" t="b">
        <v>0</v>
      </c>
      <c r="D120" s="7" t="b">
        <v>0</v>
      </c>
      <c r="E120" s="74"/>
    </row>
    <row r="121" spans="1:7" ht="63.6" customHeight="1">
      <c r="A121" s="84" t="s">
        <v>145</v>
      </c>
      <c r="B121" s="8" t="s">
        <v>146</v>
      </c>
      <c r="C121" s="8" t="s">
        <v>147</v>
      </c>
      <c r="D121" s="8" t="s">
        <v>148</v>
      </c>
      <c r="E121" s="80"/>
    </row>
    <row r="122" spans="1:7" ht="18" customHeight="1">
      <c r="A122" s="85"/>
      <c r="B122" s="7" t="b">
        <v>0</v>
      </c>
      <c r="C122" s="7" t="b">
        <v>0</v>
      </c>
      <c r="D122" s="7" t="b">
        <v>0</v>
      </c>
      <c r="E122" s="74"/>
    </row>
    <row r="123" spans="1:7" ht="47.4" customHeight="1">
      <c r="A123" s="84" t="s">
        <v>149</v>
      </c>
      <c r="B123" s="15" t="s">
        <v>13</v>
      </c>
      <c r="C123" s="15" t="s">
        <v>150</v>
      </c>
      <c r="D123" s="15" t="s">
        <v>151</v>
      </c>
      <c r="E123" s="80" t="str">
        <f>IF(D124=TRUE, _xlfn._LONGTEXT("Appeals can be an important means by which refugees can present alternative forms of proof that they meet visa requirements. However, they are often lengthy and require assistance to navigate. For some refugees, reapplying may be more feasible than appeal","ing a negative decision."), IF(C124=TRUE, _xlfn._LONGTEXT("Appeals can be an important means by which refugees can present alternative forms of proof that they meet visa requirements. However, they are often lengthy and require assistance to navigate. For some refugees, reapplying may be more feasible than appeal","ing a negative decision."), IF(B124=TRUE, "Appeals can be an important means by which refugees can present alternative forms of proof that they meet visa requirements.", "")))</f>
        <v/>
      </c>
      <c r="G123" s="44"/>
    </row>
    <row r="124" spans="1:7">
      <c r="A124" s="85"/>
      <c r="B124" s="23" t="b">
        <v>0</v>
      </c>
      <c r="C124" s="23" t="b">
        <v>0</v>
      </c>
      <c r="D124" s="23" t="b">
        <v>0</v>
      </c>
      <c r="E124" s="74"/>
    </row>
    <row r="125" spans="1:7" ht="32.4" customHeight="1">
      <c r="A125" s="16" t="s">
        <v>25</v>
      </c>
      <c r="B125" s="26"/>
      <c r="C125" s="25"/>
      <c r="D125" s="28" cm="1">
        <f t="array" ref="D125">(SUMPRODUCT(--(C118:C124=TRUE)*50) + SUMPRODUCT(--(D118:D124=TRUE)*100))/4</f>
        <v>0</v>
      </c>
      <c r="E125" s="32" t="str">
        <f>IF(B118=TRUE,"HARD BARRIER: One of the selected features makes this visa inaccessible to most or all refugees.",IF(D125&lt;=40,"Significant room for improvement",IF(D125&lt;=80,"Some room for improvement","This set of visa features is relatively accessible")))</f>
        <v>Significant room for improvement</v>
      </c>
    </row>
    <row r="126" spans="1:7" ht="22.2" customHeight="1">
      <c r="A126" s="3" t="s">
        <v>152</v>
      </c>
      <c r="B126" s="24"/>
      <c r="C126" s="24"/>
      <c r="D126" s="24"/>
      <c r="E126" s="5"/>
    </row>
    <row r="127" spans="1:7" ht="57" customHeight="1">
      <c r="A127" s="91" t="s">
        <v>153</v>
      </c>
      <c r="B127" s="8" t="s">
        <v>154</v>
      </c>
      <c r="C127" s="8" t="s">
        <v>155</v>
      </c>
      <c r="D127" s="8" t="s">
        <v>13</v>
      </c>
      <c r="E127" s="73"/>
      <c r="G127" s="50"/>
    </row>
    <row r="128" spans="1:7">
      <c r="A128" s="85"/>
      <c r="B128" s="7" t="b">
        <v>0</v>
      </c>
      <c r="C128" s="7" t="b">
        <v>0</v>
      </c>
      <c r="D128" s="7" t="b">
        <v>0</v>
      </c>
      <c r="E128" s="74"/>
    </row>
    <row r="129" spans="1:7" ht="46.2" customHeight="1">
      <c r="A129" s="84" t="s">
        <v>156</v>
      </c>
      <c r="B129" s="8" t="s">
        <v>157</v>
      </c>
      <c r="C129" s="8" t="s">
        <v>155</v>
      </c>
      <c r="D129" s="8" t="s">
        <v>13</v>
      </c>
      <c r="E129" s="80"/>
    </row>
    <row r="130" spans="1:7">
      <c r="A130" s="85"/>
      <c r="B130" s="7" t="b">
        <v>0</v>
      </c>
      <c r="C130" s="7" t="b">
        <v>0</v>
      </c>
      <c r="D130" s="7" t="b">
        <v>0</v>
      </c>
      <c r="E130" s="74"/>
    </row>
    <row r="131" spans="1:7" ht="19.2" customHeight="1">
      <c r="A131" s="84" t="s">
        <v>158</v>
      </c>
      <c r="B131" s="8" t="s">
        <v>157</v>
      </c>
      <c r="C131" s="8" t="s">
        <v>155</v>
      </c>
      <c r="D131" s="8" t="s">
        <v>13</v>
      </c>
      <c r="E131" s="80"/>
    </row>
    <row r="132" spans="1:7">
      <c r="A132" s="85"/>
      <c r="B132" s="23" t="b">
        <v>0</v>
      </c>
      <c r="C132" s="23" t="b">
        <v>0</v>
      </c>
      <c r="D132" s="23" t="b">
        <v>0</v>
      </c>
      <c r="E132" s="74"/>
    </row>
    <row r="133" spans="1:7" ht="28.95" customHeight="1">
      <c r="A133" s="16" t="s">
        <v>25</v>
      </c>
      <c r="B133" s="26"/>
      <c r="C133" s="25"/>
      <c r="D133" s="28" cm="1">
        <f t="array" ref="D133">(SUMPRODUCT(--(C128:C132=TRUE)*50) + SUMPRODUCT(--(D128:D132=TRUE)*100))/3</f>
        <v>0</v>
      </c>
      <c r="E133" s="27" t="str">
        <f>IF(D133&lt;=40,"Significant room for improvement",IF(D133&lt;=80,"Some room for improvement","This set of visa features is relatively accessible"))</f>
        <v>Significant room for improvement</v>
      </c>
    </row>
    <row r="134" spans="1:7" ht="19.2" customHeight="1">
      <c r="A134" s="3" t="s">
        <v>159</v>
      </c>
      <c r="B134" s="24"/>
      <c r="C134" s="24"/>
      <c r="D134" s="24"/>
      <c r="E134" s="5"/>
    </row>
    <row r="135" spans="1:7" ht="43.2">
      <c r="A135" s="77" t="s">
        <v>160</v>
      </c>
      <c r="B135" s="8" t="s">
        <v>161</v>
      </c>
      <c r="C135" s="8" t="s">
        <v>162</v>
      </c>
      <c r="D135" s="15" t="s">
        <v>13</v>
      </c>
      <c r="E135" s="80" t="str">
        <f>IF(B136=TRUE, "Exam costs and the limited availability of nearby medical services can make it difficult for many refugees to access these checks.", IF(C136=TRUE, "A more limited list of screenings, while easier to fulfil, may still be challenging for some refugees due to costs or limited nearby medical services.", IF(B136=TRUE, " ", "")))</f>
        <v/>
      </c>
      <c r="G135" s="50"/>
    </row>
    <row r="136" spans="1:7">
      <c r="A136" s="72"/>
      <c r="B136" s="7" t="b">
        <v>0</v>
      </c>
      <c r="C136" s="7" t="b">
        <v>0</v>
      </c>
      <c r="D136" s="7" t="b">
        <v>0</v>
      </c>
      <c r="E136" s="74"/>
    </row>
    <row r="137" spans="1:7" ht="28.8">
      <c r="A137" s="71" t="s">
        <v>163</v>
      </c>
      <c r="B137" s="8" t="s">
        <v>164</v>
      </c>
      <c r="C137" s="8" t="s">
        <v>165</v>
      </c>
      <c r="D137" s="8" t="s">
        <v>13</v>
      </c>
      <c r="E137" s="80"/>
    </row>
    <row r="138" spans="1:7">
      <c r="A138" s="72"/>
      <c r="B138" s="7" t="b">
        <v>0</v>
      </c>
      <c r="C138" s="7" t="b">
        <v>0</v>
      </c>
      <c r="D138" s="7" t="b">
        <v>0</v>
      </c>
      <c r="E138" s="74"/>
    </row>
    <row r="139" spans="1:7" ht="57.45" customHeight="1">
      <c r="A139" s="71" t="s">
        <v>166</v>
      </c>
      <c r="B139" s="8" t="s">
        <v>167</v>
      </c>
      <c r="C139" s="8" t="s">
        <v>168</v>
      </c>
      <c r="D139" s="8" t="s">
        <v>169</v>
      </c>
      <c r="E139" s="80"/>
    </row>
    <row r="140" spans="1:7" ht="16.2" customHeight="1">
      <c r="A140" s="72"/>
      <c r="B140" s="7" t="b">
        <v>0</v>
      </c>
      <c r="C140" s="7" t="b">
        <v>0</v>
      </c>
      <c r="D140" s="7" t="b">
        <v>0</v>
      </c>
      <c r="E140" s="74"/>
    </row>
    <row r="141" spans="1:7" ht="43.2">
      <c r="A141" s="71" t="s">
        <v>170</v>
      </c>
      <c r="B141" s="8" t="s">
        <v>171</v>
      </c>
      <c r="C141" s="8" t="s">
        <v>172</v>
      </c>
      <c r="D141" s="14" t="s">
        <v>173</v>
      </c>
      <c r="E141" s="80" t="str">
        <f>IF(B142=TRUE, "Embassies and consulates are often located far from where refugees live, and they may face travel restrictions and/or find it difficult to afford travel costs.", IF(C142=TRUE, " ", IF(D142=TRUE, " ", "")))</f>
        <v/>
      </c>
    </row>
    <row r="142" spans="1:7">
      <c r="A142" s="72"/>
      <c r="B142" s="7" t="b">
        <v>0</v>
      </c>
      <c r="C142" s="7" t="b">
        <v>0</v>
      </c>
      <c r="D142" s="7" t="b">
        <v>0</v>
      </c>
      <c r="E142" s="74"/>
    </row>
    <row r="143" spans="1:7" ht="63" customHeight="1">
      <c r="A143" s="71" t="s">
        <v>174</v>
      </c>
      <c r="B143" s="8" t="s">
        <v>175</v>
      </c>
      <c r="C143" s="8" t="s">
        <v>176</v>
      </c>
      <c r="D143" s="8" t="s">
        <v>177</v>
      </c>
      <c r="E143" s="80" t="str">
        <f>IF(B144=TRUE, "HARD BARRIER: Contacting origin-country authorities may expose refugees to risks, be logistically difficult, or simply impossible due to a breakdown of infrastructure and police systems.", IF(C144=TRUE, "Some countries of first asylum may issue police certificates to refugees, but others may refuse to do so for those without legal status.", IF(D144=TRUE, " ", "")))</f>
        <v/>
      </c>
      <c r="G143" s="50"/>
    </row>
    <row r="144" spans="1:7">
      <c r="A144" s="72"/>
      <c r="B144" s="23" t="b">
        <v>0</v>
      </c>
      <c r="C144" s="23" t="b">
        <v>0</v>
      </c>
      <c r="D144" s="23" t="b">
        <v>0</v>
      </c>
      <c r="E144" s="74"/>
    </row>
    <row r="145" spans="1:7" ht="30" customHeight="1">
      <c r="A145" s="16" t="s">
        <v>25</v>
      </c>
      <c r="B145" s="37"/>
      <c r="C145" s="35"/>
      <c r="D145" s="38" cm="1">
        <f t="array" ref="D145">(SUMPRODUCT(--(C136:C144=TRUE)*50) + SUMPRODUCT(--(D136:D144=TRUE)*100))/5</f>
        <v>0</v>
      </c>
      <c r="E145" s="32" t="str">
        <f>IF(B144=TRUE,"HARD BARRIER: One of the selected features makes this visa inaccessible to most or all refugees.",IF(D145&lt;=40,"Significant room for improvement",IF(D145&lt;=80,"Some room for improvement","This set of visa features is relatively accessible")))</f>
        <v>Significant room for improvement</v>
      </c>
    </row>
    <row r="146" spans="1:7" ht="19.2" customHeight="1">
      <c r="A146" s="3" t="s">
        <v>178</v>
      </c>
      <c r="B146" s="24"/>
      <c r="C146" s="24"/>
      <c r="D146" s="24"/>
      <c r="E146" s="5"/>
    </row>
    <row r="147" spans="1:7" ht="92.4" customHeight="1">
      <c r="A147" s="77" t="s">
        <v>179</v>
      </c>
      <c r="B147" s="8" t="s">
        <v>180</v>
      </c>
      <c r="C147" s="8" t="s">
        <v>181</v>
      </c>
      <c r="D147" s="8" t="s">
        <v>182</v>
      </c>
      <c r="E147" s="73"/>
      <c r="G147" s="44"/>
    </row>
    <row r="148" spans="1:7" ht="17.7" customHeight="1">
      <c r="A148" s="72"/>
      <c r="B148" s="7" t="b">
        <v>0</v>
      </c>
      <c r="C148" s="7" t="b">
        <v>0</v>
      </c>
      <c r="D148" s="7" t="b">
        <v>0</v>
      </c>
      <c r="E148" s="74"/>
    </row>
    <row r="149" spans="1:7" ht="61.95" customHeight="1">
      <c r="A149" s="71" t="s">
        <v>183</v>
      </c>
      <c r="B149" s="8" t="s">
        <v>93</v>
      </c>
      <c r="C149" s="8" t="s">
        <v>184</v>
      </c>
      <c r="D149" s="8" t="s">
        <v>185</v>
      </c>
      <c r="E149" s="80"/>
    </row>
    <row r="150" spans="1:7">
      <c r="A150" s="72"/>
      <c r="B150" s="7" t="b">
        <v>0</v>
      </c>
      <c r="C150" s="7" t="b">
        <v>0</v>
      </c>
      <c r="D150" s="7" t="b">
        <v>0</v>
      </c>
      <c r="E150" s="74"/>
    </row>
    <row r="151" spans="1:7" ht="51" customHeight="1">
      <c r="A151" s="71" t="s">
        <v>186</v>
      </c>
      <c r="B151" s="8" t="s">
        <v>187</v>
      </c>
      <c r="C151" s="59" t="s">
        <v>188</v>
      </c>
      <c r="D151" s="8" t="s">
        <v>189</v>
      </c>
      <c r="E151" s="80"/>
      <c r="G151" s="49"/>
    </row>
    <row r="152" spans="1:7">
      <c r="A152" s="72"/>
      <c r="B152" s="23" t="b">
        <v>0</v>
      </c>
      <c r="C152" s="23" t="b">
        <v>0</v>
      </c>
      <c r="D152" s="23" t="b">
        <v>0</v>
      </c>
      <c r="E152" s="74"/>
    </row>
    <row r="153" spans="1:7" ht="28.95" customHeight="1">
      <c r="A153" s="16" t="s">
        <v>25</v>
      </c>
      <c r="B153" s="26"/>
      <c r="C153" s="25"/>
      <c r="D153" s="28" cm="1">
        <f t="array" ref="D153">(SUMPRODUCT(--(C148:C152=TRUE)*50) + SUMPRODUCT(--(D148:D152=TRUE)*100))/3</f>
        <v>0</v>
      </c>
      <c r="E153" s="27" t="str">
        <f>IF(D153&lt;=40,"Significant room for improvement",IF(D153&lt;=80,"Some room for improvement","This set of visa features is relatively accessible"))</f>
        <v>Significant room for improvement</v>
      </c>
    </row>
    <row r="154" spans="1:7" ht="22.2" customHeight="1">
      <c r="A154" s="3" t="s">
        <v>190</v>
      </c>
      <c r="B154" s="24"/>
      <c r="C154" s="24"/>
      <c r="D154" s="24"/>
      <c r="E154" s="5"/>
    </row>
    <row r="155" spans="1:7" ht="47.7" customHeight="1">
      <c r="A155" s="77" t="s">
        <v>191</v>
      </c>
      <c r="B155" s="8" t="s">
        <v>192</v>
      </c>
      <c r="C155" s="8" t="s">
        <v>193</v>
      </c>
      <c r="D155" s="8" t="s">
        <v>13</v>
      </c>
      <c r="E155" s="73" t="str">
        <f>IF(B156=TRUE, "Two-step processes can be time-consuming and difficult to navigate in situations of displacement, where legal barriers, lack of needed documents, and mobility restrictions can make each step harder to complete.", IF(C156=TRUE, " ", IF(D156=TRUE, " ", "")))</f>
        <v/>
      </c>
      <c r="G155" s="44"/>
    </row>
    <row r="156" spans="1:7" ht="16.2" customHeight="1">
      <c r="A156" s="72"/>
      <c r="B156" s="7" t="b">
        <v>0</v>
      </c>
      <c r="C156" s="7" t="b">
        <v>0</v>
      </c>
      <c r="D156" s="7" t="b">
        <v>0</v>
      </c>
      <c r="E156" s="74"/>
    </row>
    <row r="157" spans="1:7" ht="34.200000000000003" customHeight="1">
      <c r="A157" s="71" t="s">
        <v>194</v>
      </c>
      <c r="B157" s="8" t="s">
        <v>14</v>
      </c>
      <c r="C157" s="8"/>
      <c r="D157" s="8" t="s">
        <v>13</v>
      </c>
      <c r="E157" s="73" t="str">
        <f>IF(B158=TRUE, "Long wait times make a process unpredictable for both applicants and employers, and can undermine employers’ interest in hiring refugees.", IF(C158=TRUE, " ", IF(D158=TRUE, " ", "")))</f>
        <v/>
      </c>
    </row>
    <row r="158" spans="1:7">
      <c r="A158" s="72"/>
      <c r="B158" s="7" t="b">
        <v>0</v>
      </c>
      <c r="C158" s="9"/>
      <c r="D158" s="7" t="b">
        <v>0</v>
      </c>
      <c r="E158" s="74"/>
    </row>
    <row r="159" spans="1:7" ht="63.6" customHeight="1">
      <c r="A159" s="98" t="s">
        <v>195</v>
      </c>
      <c r="B159" s="8" t="s">
        <v>196</v>
      </c>
      <c r="C159" s="8" t="s">
        <v>197</v>
      </c>
      <c r="D159" s="8" t="s">
        <v>198</v>
      </c>
      <c r="E159" s="80" t="str">
        <f>IF(B160=TRUE, "Lottery and random selection processes are unpredictable for both applicants and employers, making it challenging for both parties to reliably set timelines or plan next steps.", IF(C160=TRUE, _xlfn._LONGTEXT("A first-come, first-served system can be more predictable but also create opportunities for the black-market resale of appointment slots. Systems that prevent changes to a booking (e.g., applicant name and information) after it is made can help prevent th","is."), IF(D160=TRUE, _xlfn._LONGTEXT("The gradual release of appointments can prevent bulk-booking and reselling in a black market. Prioritisation of appointments can offer flexibility and greater certainty to address urgent labour market needs at destination and can facilitate employer engag","ement."), "")))</f>
        <v/>
      </c>
      <c r="G159" s="50"/>
    </row>
    <row r="160" spans="1:7">
      <c r="A160" s="99"/>
      <c r="B160" s="7" t="b">
        <v>0</v>
      </c>
      <c r="C160" s="7" t="b">
        <v>0</v>
      </c>
      <c r="D160" s="7" t="b">
        <v>0</v>
      </c>
      <c r="E160" s="74"/>
    </row>
    <row r="161" spans="1:7" ht="45" customHeight="1">
      <c r="A161" s="71" t="s">
        <v>199</v>
      </c>
      <c r="B161" s="8" t="s">
        <v>200</v>
      </c>
      <c r="C161" s="8"/>
      <c r="D161" s="8" t="s">
        <v>201</v>
      </c>
      <c r="E161" s="80"/>
      <c r="G161" s="51"/>
    </row>
    <row r="162" spans="1:7">
      <c r="A162" s="72"/>
      <c r="B162" s="7" t="b">
        <v>0</v>
      </c>
      <c r="C162" s="9"/>
      <c r="D162" s="7" t="b">
        <v>0</v>
      </c>
      <c r="E162" s="74"/>
    </row>
    <row r="163" spans="1:7" ht="31.2" customHeight="1">
      <c r="A163" s="71" t="s">
        <v>202</v>
      </c>
      <c r="B163" s="8" t="s">
        <v>203</v>
      </c>
      <c r="C163" s="8" t="s">
        <v>204</v>
      </c>
      <c r="D163" s="8" t="s">
        <v>205</v>
      </c>
      <c r="E163" s="80" t="str">
        <f>IF(B164=TRUE, "Prolonged visa processing can be disqualifying for refugees. Exit permits or temporary travel documents may expire during the wait, and the uncertainty may cause employers to rescind job offers.", IF(C164=TRUE, " ", IF(D164=TRUE, " ", "")))</f>
        <v/>
      </c>
    </row>
    <row r="164" spans="1:7">
      <c r="A164" s="72"/>
      <c r="B164" s="23" t="b">
        <v>0</v>
      </c>
      <c r="C164" s="23" t="b">
        <v>0</v>
      </c>
      <c r="D164" s="23" t="b">
        <v>0</v>
      </c>
      <c r="E164" s="74"/>
    </row>
    <row r="165" spans="1:7" ht="29.4" customHeight="1">
      <c r="A165" s="16" t="s">
        <v>25</v>
      </c>
      <c r="B165" s="37"/>
      <c r="C165" s="35"/>
      <c r="D165" s="38">
        <f>(((C156=TRUE)*50) + ((C160=TRUE)*50) + ((C164=TRUE)*50) + ((D156=TRUE)*100) + ((D158=TRUE)*200) + ((D160=TRUE)*100) + ((D162=TRUE)*100) + ((D164=TRUE)*100))/5</f>
        <v>0</v>
      </c>
      <c r="E165" s="27" t="str">
        <f>IF(D165&lt;=40,"Significant room for improvement",IF(D165&lt;=80,"Some room for improvement","This set of visa features is relatively accessible"))</f>
        <v>Significant room for improvement</v>
      </c>
      <c r="G165" s="44"/>
    </row>
    <row r="166" spans="1:7" ht="20.7" customHeight="1">
      <c r="A166" s="3" t="s">
        <v>206</v>
      </c>
      <c r="B166" s="24"/>
      <c r="C166" s="24"/>
      <c r="D166" s="24"/>
      <c r="E166" s="5"/>
    </row>
    <row r="167" spans="1:7" ht="60" customHeight="1">
      <c r="A167" s="77" t="s">
        <v>207</v>
      </c>
      <c r="B167" s="8" t="s">
        <v>13</v>
      </c>
      <c r="C167" s="8" t="s">
        <v>208</v>
      </c>
      <c r="D167" s="8" t="s">
        <v>209</v>
      </c>
      <c r="E167" s="73"/>
    </row>
    <row r="168" spans="1:7" ht="15.6" customHeight="1">
      <c r="A168" s="72"/>
      <c r="B168" s="7" t="b">
        <v>0</v>
      </c>
      <c r="C168" s="7" t="b">
        <v>0</v>
      </c>
      <c r="D168" s="7" t="b">
        <v>0</v>
      </c>
      <c r="E168" s="74"/>
    </row>
    <row r="169" spans="1:7" ht="36.6" customHeight="1">
      <c r="A169" s="71" t="s">
        <v>210</v>
      </c>
      <c r="B169" s="8" t="s">
        <v>13</v>
      </c>
      <c r="C169" s="8" t="s">
        <v>211</v>
      </c>
      <c r="D169" s="8" t="s">
        <v>212</v>
      </c>
      <c r="E169" s="80"/>
      <c r="G169" s="44"/>
    </row>
    <row r="170" spans="1:7">
      <c r="A170" s="72"/>
      <c r="B170" s="7" t="b">
        <v>0</v>
      </c>
      <c r="C170" s="7" t="b">
        <v>0</v>
      </c>
      <c r="D170" s="7" t="b">
        <v>0</v>
      </c>
      <c r="E170" s="74"/>
    </row>
    <row r="171" spans="1:7" ht="35.4" customHeight="1">
      <c r="A171" s="71" t="s">
        <v>213</v>
      </c>
      <c r="B171" s="8"/>
      <c r="C171" s="8" t="s">
        <v>13</v>
      </c>
      <c r="D171" s="8" t="s">
        <v>214</v>
      </c>
      <c r="E171" s="80" t="str">
        <f>IF(B172=TRUE, " ", IF(C172=TRUE, "Having a dedicated or centralised consular office or staff can help resolve refugee-specific issues, tackle bottlenecks, and speed up application timelines.", IF(D172=TRUE, "Having a dedicated or centralised consular office or staff can help resolve refugee-specific issues, tackle bottlenecks, and speed up application timelines.", "")))</f>
        <v/>
      </c>
      <c r="G171" s="51"/>
    </row>
    <row r="172" spans="1:7">
      <c r="A172" s="72"/>
      <c r="B172" s="15"/>
      <c r="C172" s="23" t="b">
        <v>0</v>
      </c>
      <c r="D172" s="23" t="b">
        <v>0</v>
      </c>
      <c r="E172" s="74"/>
    </row>
    <row r="173" spans="1:7" ht="27.6" customHeight="1">
      <c r="A173" s="39" t="s">
        <v>25</v>
      </c>
      <c r="B173" s="26"/>
      <c r="C173" s="25"/>
      <c r="D173" s="28" cm="1">
        <f t="array" ref="D173">(SUMPRODUCT(--(C168:C172=TRUE)*50) + SUMPRODUCT(--(D168:D172=TRUE)*100))/3</f>
        <v>0</v>
      </c>
      <c r="E173" s="27" t="str">
        <f>IF(D173&lt;=40,"Significant room for improvement",IF(D173&lt;=80,"Some room for improvement","This set of visa features is relatively accessible"))</f>
        <v>Significant room for improvement</v>
      </c>
    </row>
    <row r="174" spans="1:7">
      <c r="A174" s="36"/>
      <c r="B174" s="22"/>
      <c r="C174" s="22"/>
      <c r="D174" s="21"/>
      <c r="E174" s="20"/>
    </row>
    <row r="175" spans="1:7" ht="37.200000000000003" customHeight="1">
      <c r="A175" s="55" t="s">
        <v>215</v>
      </c>
      <c r="B175" s="56"/>
      <c r="C175" s="56"/>
      <c r="D175" s="58">
        <f>SUM(D21+D35+D57+D65+D71+D83+D93+D99+D113+D125+D133+D145+D153+D165+D173)/15</f>
        <v>0</v>
      </c>
      <c r="E175" s="57" t="str">
        <f>IF(OR(B26=TRUE,B62=TRUE,B118=TRUE,B144=TRUE),"HARD BARRIER: One or more of the selected features makes this visa inaccessible to most or all refugees.",IF(D175&lt;=40,"This visa presents significant room for improvement.",IF(D175&lt;=80,"This visa presents some room for improvement.","This visa is relatively accessible.")))</f>
        <v>This visa presents significant room for improvement.</v>
      </c>
      <c r="G175" s="100"/>
    </row>
    <row r="176" spans="1:7" s="1" customFormat="1">
      <c r="G176" s="43"/>
    </row>
    <row r="177" spans="1:7" s="1" customFormat="1">
      <c r="G177" s="43"/>
    </row>
    <row r="178" spans="1:7" s="1" customFormat="1" ht="21" customHeight="1">
      <c r="A178" s="42"/>
      <c r="D178" s="42"/>
      <c r="G178" s="43"/>
    </row>
    <row r="179" spans="1:7" s="1" customFormat="1">
      <c r="G179" s="43"/>
    </row>
    <row r="180" spans="1:7" s="1" customFormat="1" ht="19.2" customHeight="1">
      <c r="D180"/>
      <c r="G180" s="43"/>
    </row>
    <row r="181" spans="1:7" s="1" customFormat="1">
      <c r="G181" s="43"/>
    </row>
    <row r="182" spans="1:7" s="1" customFormat="1">
      <c r="G182" s="43"/>
    </row>
    <row r="183" spans="1:7" s="1" customFormat="1">
      <c r="G183" s="43"/>
    </row>
    <row r="184" spans="1:7" s="1" customFormat="1">
      <c r="G184" s="43"/>
    </row>
    <row r="185" spans="1:7" s="1" customFormat="1">
      <c r="G185" s="43"/>
    </row>
    <row r="186" spans="1:7" s="1" customFormat="1">
      <c r="G186" s="43"/>
    </row>
    <row r="187" spans="1:7" s="1" customFormat="1">
      <c r="G187" s="43"/>
    </row>
    <row r="188" spans="1:7" s="1" customFormat="1">
      <c r="G188" s="43"/>
    </row>
    <row r="189" spans="1:7" s="1" customFormat="1">
      <c r="G189" s="43"/>
    </row>
    <row r="190" spans="1:7" s="1" customFormat="1">
      <c r="G190" s="43"/>
    </row>
    <row r="191" spans="1:7" s="1" customFormat="1">
      <c r="G191" s="43"/>
    </row>
    <row r="192" spans="1:7" s="1" customFormat="1">
      <c r="G192" s="43"/>
    </row>
    <row r="193" spans="7:7" s="1" customFormat="1">
      <c r="G193" s="43"/>
    </row>
    <row r="194" spans="7:7" s="1" customFormat="1">
      <c r="G194" s="43"/>
    </row>
    <row r="195" spans="7:7" s="1" customFormat="1">
      <c r="G195" s="43"/>
    </row>
    <row r="196" spans="7:7" s="1" customFormat="1">
      <c r="G196" s="43"/>
    </row>
    <row r="197" spans="7:7" s="1" customFormat="1">
      <c r="G197" s="43"/>
    </row>
    <row r="198" spans="7:7" s="1" customFormat="1">
      <c r="G198" s="43"/>
    </row>
    <row r="199" spans="7:7" s="1" customFormat="1">
      <c r="G199" s="43"/>
    </row>
    <row r="200" spans="7:7" s="1" customFormat="1">
      <c r="G200" s="43"/>
    </row>
    <row r="201" spans="7:7" s="1" customFormat="1">
      <c r="G201" s="43"/>
    </row>
    <row r="202" spans="7:7" s="1" customFormat="1">
      <c r="G202" s="43"/>
    </row>
    <row r="203" spans="7:7" s="1" customFormat="1">
      <c r="G203" s="43"/>
    </row>
    <row r="204" spans="7:7" s="1" customFormat="1">
      <c r="G204" s="43"/>
    </row>
    <row r="205" spans="7:7" s="1" customFormat="1">
      <c r="G205" s="43"/>
    </row>
    <row r="206" spans="7:7" s="1" customFormat="1">
      <c r="G206" s="43"/>
    </row>
    <row r="207" spans="7:7" s="1" customFormat="1">
      <c r="G207" s="43"/>
    </row>
    <row r="208" spans="7:7" s="1" customFormat="1">
      <c r="G208" s="43"/>
    </row>
    <row r="209" spans="7:7" s="1" customFormat="1">
      <c r="G209" s="43"/>
    </row>
    <row r="210" spans="7:7" s="1" customFormat="1">
      <c r="G210" s="43"/>
    </row>
    <row r="211" spans="7:7" s="1" customFormat="1">
      <c r="G211" s="43"/>
    </row>
    <row r="212" spans="7:7" s="1" customFormat="1">
      <c r="G212" s="43"/>
    </row>
    <row r="213" spans="7:7" s="1" customFormat="1">
      <c r="G213" s="43"/>
    </row>
    <row r="214" spans="7:7" s="1" customFormat="1">
      <c r="G214" s="43"/>
    </row>
    <row r="215" spans="7:7" s="1" customFormat="1">
      <c r="G215" s="43"/>
    </row>
    <row r="216" spans="7:7" s="1" customFormat="1">
      <c r="G216" s="43"/>
    </row>
    <row r="217" spans="7:7" s="1" customFormat="1">
      <c r="G217" s="43"/>
    </row>
    <row r="218" spans="7:7" s="1" customFormat="1">
      <c r="G218" s="43"/>
    </row>
    <row r="219" spans="7:7" s="1" customFormat="1">
      <c r="G219" s="43"/>
    </row>
    <row r="220" spans="7:7" s="1" customFormat="1">
      <c r="G220" s="43"/>
    </row>
    <row r="221" spans="7:7" s="1" customFormat="1">
      <c r="G221" s="43"/>
    </row>
    <row r="222" spans="7:7" s="1" customFormat="1">
      <c r="G222" s="43"/>
    </row>
    <row r="223" spans="7:7" s="1" customFormat="1">
      <c r="G223" s="43"/>
    </row>
    <row r="224" spans="7:7" s="1" customFormat="1">
      <c r="G224" s="43"/>
    </row>
    <row r="225" spans="7:7" s="1" customFormat="1">
      <c r="G225" s="43"/>
    </row>
    <row r="226" spans="7:7" s="1" customFormat="1">
      <c r="G226" s="43"/>
    </row>
    <row r="227" spans="7:7" s="1" customFormat="1">
      <c r="G227" s="43"/>
    </row>
    <row r="228" spans="7:7" s="1" customFormat="1">
      <c r="G228" s="43"/>
    </row>
    <row r="229" spans="7:7" s="1" customFormat="1">
      <c r="G229" s="43"/>
    </row>
    <row r="230" spans="7:7" s="1" customFormat="1">
      <c r="G230" s="43"/>
    </row>
    <row r="231" spans="7:7" s="1" customFormat="1">
      <c r="G231" s="43"/>
    </row>
    <row r="232" spans="7:7" s="1" customFormat="1">
      <c r="G232" s="43"/>
    </row>
    <row r="233" spans="7:7" s="1" customFormat="1">
      <c r="G233" s="43"/>
    </row>
    <row r="234" spans="7:7" s="1" customFormat="1">
      <c r="G234" s="43"/>
    </row>
    <row r="235" spans="7:7" s="1" customFormat="1">
      <c r="G235" s="43"/>
    </row>
    <row r="236" spans="7:7" s="1" customFormat="1">
      <c r="G236" s="43"/>
    </row>
    <row r="237" spans="7:7" s="1" customFormat="1">
      <c r="G237" s="43"/>
    </row>
    <row r="238" spans="7:7" s="1" customFormat="1">
      <c r="G238" s="43"/>
    </row>
    <row r="239" spans="7:7" s="1" customFormat="1">
      <c r="G239" s="43"/>
    </row>
    <row r="240" spans="7:7" s="1" customFormat="1">
      <c r="G240" s="43"/>
    </row>
    <row r="241" spans="7:7" s="1" customFormat="1">
      <c r="G241" s="43"/>
    </row>
    <row r="242" spans="7:7" s="1" customFormat="1">
      <c r="G242" s="43"/>
    </row>
    <row r="243" spans="7:7" s="1" customFormat="1">
      <c r="G243" s="43"/>
    </row>
    <row r="244" spans="7:7" s="1" customFormat="1">
      <c r="G244" s="43"/>
    </row>
    <row r="245" spans="7:7" s="1" customFormat="1">
      <c r="G245" s="43"/>
    </row>
    <row r="246" spans="7:7" s="1" customFormat="1">
      <c r="G246" s="43"/>
    </row>
    <row r="247" spans="7:7" s="1" customFormat="1">
      <c r="G247" s="43"/>
    </row>
    <row r="248" spans="7:7" s="1" customFormat="1">
      <c r="G248" s="43"/>
    </row>
    <row r="249" spans="7:7" s="1" customFormat="1">
      <c r="G249" s="43"/>
    </row>
    <row r="250" spans="7:7" s="1" customFormat="1">
      <c r="G250" s="43"/>
    </row>
    <row r="251" spans="7:7" s="1" customFormat="1">
      <c r="G251" s="43"/>
    </row>
    <row r="252" spans="7:7" s="1" customFormat="1">
      <c r="G252" s="43"/>
    </row>
    <row r="253" spans="7:7" s="1" customFormat="1">
      <c r="G253" s="43"/>
    </row>
    <row r="254" spans="7:7" s="1" customFormat="1">
      <c r="G254" s="43"/>
    </row>
    <row r="255" spans="7:7" s="1" customFormat="1">
      <c r="G255" s="43"/>
    </row>
    <row r="256" spans="7:7" s="1" customFormat="1">
      <c r="G256" s="43"/>
    </row>
    <row r="257" spans="7:7" s="1" customFormat="1">
      <c r="G257" s="43"/>
    </row>
    <row r="258" spans="7:7" s="1" customFormat="1">
      <c r="G258" s="43"/>
    </row>
    <row r="259" spans="7:7" s="1" customFormat="1">
      <c r="G259" s="43"/>
    </row>
    <row r="260" spans="7:7" s="1" customFormat="1">
      <c r="G260" s="43"/>
    </row>
    <row r="261" spans="7:7" s="1" customFormat="1">
      <c r="G261" s="43"/>
    </row>
    <row r="262" spans="7:7" s="1" customFormat="1">
      <c r="G262" s="43"/>
    </row>
    <row r="263" spans="7:7" s="1" customFormat="1">
      <c r="G263" s="43"/>
    </row>
    <row r="264" spans="7:7" s="1" customFormat="1">
      <c r="G264" s="43"/>
    </row>
    <row r="265" spans="7:7" s="1" customFormat="1">
      <c r="G265" s="43"/>
    </row>
    <row r="266" spans="7:7" s="1" customFormat="1">
      <c r="G266" s="43"/>
    </row>
    <row r="267" spans="7:7" s="1" customFormat="1">
      <c r="G267" s="43"/>
    </row>
    <row r="268" spans="7:7" s="1" customFormat="1">
      <c r="G268" s="43"/>
    </row>
    <row r="269" spans="7:7" s="1" customFormat="1">
      <c r="G269" s="43"/>
    </row>
    <row r="270" spans="7:7" s="1" customFormat="1">
      <c r="G270" s="43"/>
    </row>
    <row r="271" spans="7:7" s="1" customFormat="1">
      <c r="G271" s="43"/>
    </row>
    <row r="272" spans="7:7" s="1" customFormat="1">
      <c r="G272" s="43"/>
    </row>
    <row r="273" spans="7:7" s="1" customFormat="1">
      <c r="G273" s="43"/>
    </row>
    <row r="274" spans="7:7" s="1" customFormat="1">
      <c r="G274" s="43"/>
    </row>
    <row r="275" spans="7:7" s="1" customFormat="1">
      <c r="G275" s="43"/>
    </row>
    <row r="276" spans="7:7" s="1" customFormat="1">
      <c r="G276" s="43"/>
    </row>
    <row r="277" spans="7:7" s="1" customFormat="1">
      <c r="G277" s="43"/>
    </row>
    <row r="278" spans="7:7" s="1" customFormat="1">
      <c r="G278" s="43"/>
    </row>
    <row r="279" spans="7:7" s="1" customFormat="1">
      <c r="G279" s="43"/>
    </row>
    <row r="280" spans="7:7" s="1" customFormat="1">
      <c r="G280" s="43"/>
    </row>
    <row r="281" spans="7:7" s="1" customFormat="1">
      <c r="G281" s="43"/>
    </row>
    <row r="282" spans="7:7" s="1" customFormat="1">
      <c r="G282" s="43"/>
    </row>
    <row r="283" spans="7:7" s="1" customFormat="1">
      <c r="G283" s="43"/>
    </row>
    <row r="284" spans="7:7" s="1" customFormat="1">
      <c r="G284" s="43"/>
    </row>
    <row r="285" spans="7:7" s="1" customFormat="1">
      <c r="G285" s="43"/>
    </row>
    <row r="286" spans="7:7" s="1" customFormat="1">
      <c r="G286" s="43"/>
    </row>
    <row r="287" spans="7:7" s="1" customFormat="1">
      <c r="G287" s="43"/>
    </row>
    <row r="288" spans="7:7" s="1" customFormat="1">
      <c r="G288" s="43"/>
    </row>
    <row r="289" spans="7:7" s="1" customFormat="1">
      <c r="G289" s="43"/>
    </row>
    <row r="290" spans="7:7" s="1" customFormat="1">
      <c r="G290" s="43"/>
    </row>
    <row r="291" spans="7:7" s="1" customFormat="1">
      <c r="G291" s="43"/>
    </row>
    <row r="292" spans="7:7" s="1" customFormat="1">
      <c r="G292" s="43"/>
    </row>
    <row r="293" spans="7:7" s="1" customFormat="1">
      <c r="G293" s="43"/>
    </row>
    <row r="294" spans="7:7" s="1" customFormat="1">
      <c r="G294" s="43"/>
    </row>
    <row r="295" spans="7:7" s="1" customFormat="1">
      <c r="G295" s="43"/>
    </row>
    <row r="296" spans="7:7" s="1" customFormat="1">
      <c r="G296" s="43"/>
    </row>
    <row r="297" spans="7:7" s="1" customFormat="1">
      <c r="G297" s="43"/>
    </row>
    <row r="298" spans="7:7" s="1" customFormat="1">
      <c r="G298" s="43"/>
    </row>
    <row r="299" spans="7:7" s="1" customFormat="1">
      <c r="G299" s="43"/>
    </row>
    <row r="300" spans="7:7" s="1" customFormat="1">
      <c r="G300" s="43"/>
    </row>
    <row r="301" spans="7:7" s="1" customFormat="1">
      <c r="G301" s="43"/>
    </row>
    <row r="302" spans="7:7" s="1" customFormat="1">
      <c r="G302" s="43"/>
    </row>
    <row r="303" spans="7:7" s="1" customFormat="1">
      <c r="G303" s="43"/>
    </row>
    <row r="304" spans="7:7" s="1" customFormat="1">
      <c r="G304" s="43"/>
    </row>
    <row r="305" spans="7:7" s="1" customFormat="1">
      <c r="G305" s="43"/>
    </row>
    <row r="306" spans="7:7" s="1" customFormat="1">
      <c r="G306" s="43"/>
    </row>
    <row r="307" spans="7:7" s="1" customFormat="1">
      <c r="G307" s="43"/>
    </row>
    <row r="308" spans="7:7" s="1" customFormat="1">
      <c r="G308" s="43"/>
    </row>
    <row r="309" spans="7:7" s="1" customFormat="1">
      <c r="G309" s="43"/>
    </row>
    <row r="310" spans="7:7" s="1" customFormat="1">
      <c r="G310" s="43"/>
    </row>
    <row r="311" spans="7:7" s="1" customFormat="1">
      <c r="G311" s="43"/>
    </row>
    <row r="312" spans="7:7" s="1" customFormat="1">
      <c r="G312" s="43"/>
    </row>
    <row r="313" spans="7:7" s="1" customFormat="1">
      <c r="G313" s="43"/>
    </row>
    <row r="314" spans="7:7" s="1" customFormat="1">
      <c r="G314" s="43"/>
    </row>
    <row r="315" spans="7:7" s="1" customFormat="1">
      <c r="G315" s="43"/>
    </row>
    <row r="316" spans="7:7" s="1" customFormat="1">
      <c r="G316" s="43"/>
    </row>
    <row r="317" spans="7:7" s="1" customFormat="1">
      <c r="G317" s="43"/>
    </row>
    <row r="318" spans="7:7" s="1" customFormat="1">
      <c r="G318" s="43"/>
    </row>
    <row r="319" spans="7:7" s="1" customFormat="1">
      <c r="G319" s="43"/>
    </row>
    <row r="320" spans="7:7" s="1" customFormat="1">
      <c r="G320" s="43"/>
    </row>
    <row r="321" spans="7:7" s="1" customFormat="1">
      <c r="G321" s="43"/>
    </row>
    <row r="322" spans="7:7" s="1" customFormat="1">
      <c r="G322" s="43"/>
    </row>
    <row r="323" spans="7:7" s="1" customFormat="1">
      <c r="G323" s="43"/>
    </row>
    <row r="324" spans="7:7" s="1" customFormat="1">
      <c r="G324" s="43"/>
    </row>
    <row r="325" spans="7:7" s="1" customFormat="1">
      <c r="G325" s="43"/>
    </row>
    <row r="326" spans="7:7" s="1" customFormat="1">
      <c r="G326" s="43"/>
    </row>
    <row r="327" spans="7:7" s="1" customFormat="1">
      <c r="G327" s="43"/>
    </row>
    <row r="328" spans="7:7" s="1" customFormat="1">
      <c r="G328" s="43"/>
    </row>
    <row r="329" spans="7:7" s="1" customFormat="1">
      <c r="G329" s="43"/>
    </row>
    <row r="330" spans="7:7" s="1" customFormat="1">
      <c r="G330" s="43"/>
    </row>
    <row r="331" spans="7:7" s="1" customFormat="1">
      <c r="G331" s="43"/>
    </row>
    <row r="332" spans="7:7" s="1" customFormat="1">
      <c r="G332" s="43"/>
    </row>
    <row r="333" spans="7:7" s="1" customFormat="1">
      <c r="G333" s="43"/>
    </row>
    <row r="334" spans="7:7" s="1" customFormat="1">
      <c r="G334" s="43"/>
    </row>
    <row r="335" spans="7:7" s="1" customFormat="1">
      <c r="G335" s="43"/>
    </row>
    <row r="336" spans="7:7" s="1" customFormat="1">
      <c r="G336" s="43"/>
    </row>
    <row r="337" spans="7:7" s="1" customFormat="1">
      <c r="G337" s="43"/>
    </row>
    <row r="338" spans="7:7" s="1" customFormat="1">
      <c r="G338" s="43"/>
    </row>
    <row r="339" spans="7:7" s="1" customFormat="1">
      <c r="G339" s="43"/>
    </row>
    <row r="340" spans="7:7" s="1" customFormat="1">
      <c r="G340" s="43"/>
    </row>
    <row r="341" spans="7:7" s="1" customFormat="1">
      <c r="G341" s="43"/>
    </row>
    <row r="342" spans="7:7" s="1" customFormat="1">
      <c r="G342" s="43"/>
    </row>
    <row r="343" spans="7:7" s="1" customFormat="1">
      <c r="G343" s="43"/>
    </row>
    <row r="344" spans="7:7" s="1" customFormat="1">
      <c r="G344" s="43"/>
    </row>
    <row r="345" spans="7:7" s="1" customFormat="1">
      <c r="G345" s="43"/>
    </row>
    <row r="346" spans="7:7" s="1" customFormat="1">
      <c r="G346" s="43"/>
    </row>
    <row r="347" spans="7:7" s="1" customFormat="1">
      <c r="G347" s="43"/>
    </row>
    <row r="348" spans="7:7" s="1" customFormat="1">
      <c r="G348" s="43"/>
    </row>
    <row r="349" spans="7:7" s="1" customFormat="1">
      <c r="G349" s="43"/>
    </row>
    <row r="350" spans="7:7" s="1" customFormat="1">
      <c r="G350" s="43"/>
    </row>
    <row r="351" spans="7:7" s="1" customFormat="1">
      <c r="G351" s="43"/>
    </row>
    <row r="352" spans="7:7" s="1" customFormat="1">
      <c r="G352" s="43"/>
    </row>
    <row r="353" spans="7:7" s="1" customFormat="1">
      <c r="G353" s="43"/>
    </row>
    <row r="354" spans="7:7" s="1" customFormat="1">
      <c r="G354" s="43"/>
    </row>
    <row r="355" spans="7:7" s="1" customFormat="1">
      <c r="G355" s="43"/>
    </row>
    <row r="356" spans="7:7" s="1" customFormat="1">
      <c r="G356" s="43"/>
    </row>
    <row r="357" spans="7:7" s="1" customFormat="1">
      <c r="G357" s="43"/>
    </row>
    <row r="358" spans="7:7" s="1" customFormat="1">
      <c r="G358" s="43"/>
    </row>
    <row r="359" spans="7:7" s="1" customFormat="1">
      <c r="G359" s="43"/>
    </row>
    <row r="360" spans="7:7" s="1" customFormat="1">
      <c r="G360" s="43"/>
    </row>
    <row r="361" spans="7:7" s="1" customFormat="1">
      <c r="G361" s="43"/>
    </row>
    <row r="362" spans="7:7" s="1" customFormat="1">
      <c r="G362" s="43"/>
    </row>
    <row r="363" spans="7:7" s="1" customFormat="1">
      <c r="G363" s="43"/>
    </row>
    <row r="364" spans="7:7" s="1" customFormat="1">
      <c r="G364" s="43"/>
    </row>
    <row r="365" spans="7:7" s="1" customFormat="1">
      <c r="G365" s="43"/>
    </row>
    <row r="366" spans="7:7" s="1" customFormat="1">
      <c r="G366" s="43"/>
    </row>
    <row r="367" spans="7:7" s="1" customFormat="1">
      <c r="G367" s="43"/>
    </row>
    <row r="368" spans="7:7" s="1" customFormat="1">
      <c r="G368" s="43"/>
    </row>
    <row r="369" spans="7:7" s="1" customFormat="1">
      <c r="G369" s="43"/>
    </row>
    <row r="370" spans="7:7" s="1" customFormat="1">
      <c r="G370" s="43"/>
    </row>
    <row r="371" spans="7:7" s="1" customFormat="1">
      <c r="G371" s="43"/>
    </row>
    <row r="372" spans="7:7" s="1" customFormat="1">
      <c r="G372" s="43"/>
    </row>
    <row r="373" spans="7:7" s="1" customFormat="1">
      <c r="G373" s="43"/>
    </row>
    <row r="374" spans="7:7" s="1" customFormat="1">
      <c r="G374" s="43"/>
    </row>
    <row r="375" spans="7:7" s="1" customFormat="1">
      <c r="G375" s="43"/>
    </row>
    <row r="376" spans="7:7" s="1" customFormat="1">
      <c r="G376" s="43"/>
    </row>
    <row r="377" spans="7:7" s="1" customFormat="1">
      <c r="G377" s="43"/>
    </row>
    <row r="378" spans="7:7" s="1" customFormat="1">
      <c r="G378" s="43"/>
    </row>
    <row r="379" spans="7:7" s="1" customFormat="1">
      <c r="G379" s="43"/>
    </row>
    <row r="380" spans="7:7" s="1" customFormat="1">
      <c r="G380" s="43"/>
    </row>
    <row r="381" spans="7:7" s="1" customFormat="1">
      <c r="G381" s="43"/>
    </row>
    <row r="382" spans="7:7" s="1" customFormat="1">
      <c r="G382" s="43"/>
    </row>
    <row r="383" spans="7:7" s="1" customFormat="1">
      <c r="G383" s="43"/>
    </row>
    <row r="384" spans="7:7" s="1" customFormat="1">
      <c r="G384" s="43"/>
    </row>
    <row r="385" spans="7:7" s="1" customFormat="1">
      <c r="G385" s="43"/>
    </row>
    <row r="386" spans="7:7" s="1" customFormat="1">
      <c r="G386" s="43"/>
    </row>
    <row r="387" spans="7:7" s="1" customFormat="1">
      <c r="G387" s="43"/>
    </row>
    <row r="388" spans="7:7" s="1" customFormat="1">
      <c r="G388" s="43"/>
    </row>
    <row r="389" spans="7:7" s="1" customFormat="1">
      <c r="G389" s="43"/>
    </row>
    <row r="390" spans="7:7" s="1" customFormat="1">
      <c r="G390" s="43"/>
    </row>
    <row r="391" spans="7:7" s="1" customFormat="1">
      <c r="G391" s="43"/>
    </row>
    <row r="392" spans="7:7" s="1" customFormat="1">
      <c r="G392" s="43"/>
    </row>
    <row r="393" spans="7:7" s="1" customFormat="1">
      <c r="G393" s="43"/>
    </row>
    <row r="394" spans="7:7" s="1" customFormat="1">
      <c r="G394" s="43"/>
    </row>
    <row r="395" spans="7:7" s="1" customFormat="1">
      <c r="G395" s="43"/>
    </row>
    <row r="396" spans="7:7" s="1" customFormat="1">
      <c r="G396" s="43"/>
    </row>
    <row r="397" spans="7:7" s="1" customFormat="1">
      <c r="G397" s="43"/>
    </row>
    <row r="398" spans="7:7" s="1" customFormat="1">
      <c r="G398" s="43"/>
    </row>
    <row r="399" spans="7:7" s="1" customFormat="1">
      <c r="G399" s="43"/>
    </row>
    <row r="400" spans="7:7" s="1" customFormat="1">
      <c r="G400" s="43"/>
    </row>
    <row r="401" spans="7:7" s="1" customFormat="1">
      <c r="G401" s="43"/>
    </row>
    <row r="402" spans="7:7" s="1" customFormat="1">
      <c r="G402" s="43"/>
    </row>
    <row r="403" spans="7:7" s="1" customFormat="1">
      <c r="G403" s="43"/>
    </row>
    <row r="404" spans="7:7" s="1" customFormat="1">
      <c r="G404" s="43"/>
    </row>
    <row r="405" spans="7:7" s="1" customFormat="1">
      <c r="G405" s="43"/>
    </row>
    <row r="406" spans="7:7" s="1" customFormat="1">
      <c r="G406" s="43"/>
    </row>
    <row r="407" spans="7:7" s="1" customFormat="1">
      <c r="G407" s="43"/>
    </row>
    <row r="408" spans="7:7" s="1" customFormat="1">
      <c r="G408" s="43"/>
    </row>
    <row r="409" spans="7:7" s="1" customFormat="1">
      <c r="G409" s="43"/>
    </row>
    <row r="410" spans="7:7" s="1" customFormat="1">
      <c r="G410" s="43"/>
    </row>
    <row r="411" spans="7:7" s="1" customFormat="1">
      <c r="G411" s="43"/>
    </row>
    <row r="412" spans="7:7" s="1" customFormat="1">
      <c r="G412" s="43"/>
    </row>
    <row r="413" spans="7:7" s="1" customFormat="1">
      <c r="G413" s="43"/>
    </row>
    <row r="414" spans="7:7" s="1" customFormat="1">
      <c r="G414" s="43"/>
    </row>
    <row r="415" spans="7:7" s="1" customFormat="1">
      <c r="G415" s="43"/>
    </row>
    <row r="416" spans="7:7" s="1" customFormat="1">
      <c r="G416" s="43"/>
    </row>
    <row r="417" spans="7:7" s="1" customFormat="1">
      <c r="G417" s="43"/>
    </row>
    <row r="418" spans="7:7" s="1" customFormat="1">
      <c r="G418" s="43"/>
    </row>
    <row r="419" spans="7:7" s="1" customFormat="1">
      <c r="G419" s="43"/>
    </row>
    <row r="420" spans="7:7" s="1" customFormat="1">
      <c r="G420" s="43"/>
    </row>
    <row r="421" spans="7:7" s="1" customFormat="1">
      <c r="G421" s="43"/>
    </row>
    <row r="422" spans="7:7" s="1" customFormat="1">
      <c r="G422" s="43"/>
    </row>
    <row r="423" spans="7:7" s="1" customFormat="1">
      <c r="G423" s="43"/>
    </row>
    <row r="424" spans="7:7" s="1" customFormat="1">
      <c r="G424" s="43"/>
    </row>
    <row r="425" spans="7:7" s="1" customFormat="1">
      <c r="G425" s="43"/>
    </row>
    <row r="426" spans="7:7" s="1" customFormat="1">
      <c r="G426" s="43"/>
    </row>
    <row r="427" spans="7:7" s="1" customFormat="1">
      <c r="G427" s="43"/>
    </row>
    <row r="428" spans="7:7" s="1" customFormat="1">
      <c r="G428" s="43"/>
    </row>
    <row r="429" spans="7:7" s="1" customFormat="1">
      <c r="G429" s="43"/>
    </row>
    <row r="430" spans="7:7" s="1" customFormat="1">
      <c r="G430" s="43"/>
    </row>
    <row r="431" spans="7:7" s="1" customFormat="1">
      <c r="G431" s="43"/>
    </row>
    <row r="432" spans="7:7" s="1" customFormat="1">
      <c r="G432" s="43"/>
    </row>
    <row r="433" spans="7:7" s="1" customFormat="1">
      <c r="G433" s="43"/>
    </row>
    <row r="434" spans="7:7" s="1" customFormat="1">
      <c r="G434" s="43"/>
    </row>
    <row r="435" spans="7:7" s="1" customFormat="1">
      <c r="G435" s="43"/>
    </row>
    <row r="436" spans="7:7" s="1" customFormat="1">
      <c r="G436" s="43"/>
    </row>
    <row r="437" spans="7:7" s="1" customFormat="1">
      <c r="G437" s="43"/>
    </row>
    <row r="438" spans="7:7" s="1" customFormat="1">
      <c r="G438" s="43"/>
    </row>
    <row r="439" spans="7:7" s="1" customFormat="1">
      <c r="G439" s="43"/>
    </row>
    <row r="440" spans="7:7" s="1" customFormat="1">
      <c r="G440" s="43"/>
    </row>
    <row r="441" spans="7:7" s="1" customFormat="1">
      <c r="G441" s="43"/>
    </row>
    <row r="442" spans="7:7" s="1" customFormat="1">
      <c r="G442" s="43"/>
    </row>
    <row r="443" spans="7:7" s="1" customFormat="1">
      <c r="G443" s="43"/>
    </row>
    <row r="444" spans="7:7" s="1" customFormat="1">
      <c r="G444" s="43"/>
    </row>
    <row r="445" spans="7:7" s="1" customFormat="1">
      <c r="G445" s="43"/>
    </row>
    <row r="446" spans="7:7" s="1" customFormat="1">
      <c r="G446" s="43"/>
    </row>
    <row r="447" spans="7:7" s="1" customFormat="1">
      <c r="G447" s="43"/>
    </row>
    <row r="448" spans="7:7" s="1" customFormat="1">
      <c r="G448" s="43"/>
    </row>
    <row r="449" spans="7:7" s="1" customFormat="1">
      <c r="G449" s="43"/>
    </row>
    <row r="450" spans="7:7" s="1" customFormat="1">
      <c r="G450" s="43"/>
    </row>
    <row r="451" spans="7:7" s="1" customFormat="1">
      <c r="G451" s="43"/>
    </row>
    <row r="452" spans="7:7" s="1" customFormat="1">
      <c r="G452" s="43"/>
    </row>
    <row r="453" spans="7:7" s="1" customFormat="1">
      <c r="G453" s="43"/>
    </row>
    <row r="454" spans="7:7" s="1" customFormat="1">
      <c r="G454" s="43"/>
    </row>
    <row r="455" spans="7:7" s="1" customFormat="1">
      <c r="G455" s="43"/>
    </row>
    <row r="456" spans="7:7" s="1" customFormat="1">
      <c r="G456" s="43"/>
    </row>
    <row r="457" spans="7:7" s="1" customFormat="1">
      <c r="G457" s="43"/>
    </row>
    <row r="458" spans="7:7" s="1" customFormat="1">
      <c r="G458" s="43"/>
    </row>
    <row r="459" spans="7:7" s="1" customFormat="1">
      <c r="G459" s="43"/>
    </row>
    <row r="460" spans="7:7" s="1" customFormat="1">
      <c r="G460" s="43"/>
    </row>
    <row r="461" spans="7:7" s="1" customFormat="1">
      <c r="G461" s="43"/>
    </row>
    <row r="462" spans="7:7" s="1" customFormat="1">
      <c r="G462" s="43"/>
    </row>
    <row r="463" spans="7:7" s="1" customFormat="1">
      <c r="G463" s="43"/>
    </row>
    <row r="464" spans="7:7" s="1" customFormat="1">
      <c r="G464" s="43"/>
    </row>
    <row r="465" spans="7:7" s="1" customFormat="1">
      <c r="G465" s="43"/>
    </row>
    <row r="466" spans="7:7" s="1" customFormat="1">
      <c r="G466" s="43"/>
    </row>
    <row r="467" spans="7:7" s="1" customFormat="1">
      <c r="G467" s="43"/>
    </row>
    <row r="468" spans="7:7" s="1" customFormat="1">
      <c r="G468" s="43"/>
    </row>
    <row r="469" spans="7:7" s="1" customFormat="1">
      <c r="G469" s="43"/>
    </row>
    <row r="470" spans="7:7" s="1" customFormat="1">
      <c r="G470" s="43"/>
    </row>
    <row r="471" spans="7:7" s="1" customFormat="1">
      <c r="G471" s="43"/>
    </row>
    <row r="472" spans="7:7" s="1" customFormat="1">
      <c r="G472" s="43"/>
    </row>
    <row r="473" spans="7:7" s="1" customFormat="1">
      <c r="G473" s="43"/>
    </row>
    <row r="474" spans="7:7" s="1" customFormat="1">
      <c r="G474" s="43"/>
    </row>
    <row r="475" spans="7:7" s="1" customFormat="1">
      <c r="G475" s="43"/>
    </row>
    <row r="476" spans="7:7" s="1" customFormat="1">
      <c r="G476" s="43"/>
    </row>
    <row r="477" spans="7:7" s="1" customFormat="1">
      <c r="G477" s="43"/>
    </row>
    <row r="478" spans="7:7" s="1" customFormat="1">
      <c r="G478" s="43"/>
    </row>
    <row r="479" spans="7:7" s="1" customFormat="1">
      <c r="G479" s="43"/>
    </row>
    <row r="480" spans="7:7" s="1" customFormat="1">
      <c r="G480" s="43"/>
    </row>
    <row r="481" spans="7:7" s="1" customFormat="1">
      <c r="G481" s="43"/>
    </row>
    <row r="482" spans="7:7" s="1" customFormat="1">
      <c r="G482" s="43"/>
    </row>
    <row r="483" spans="7:7" s="1" customFormat="1">
      <c r="G483" s="43"/>
    </row>
    <row r="484" spans="7:7" s="1" customFormat="1">
      <c r="G484" s="43"/>
    </row>
    <row r="485" spans="7:7" s="1" customFormat="1">
      <c r="G485" s="43"/>
    </row>
    <row r="486" spans="7:7" s="1" customFormat="1">
      <c r="G486" s="43"/>
    </row>
    <row r="487" spans="7:7" s="1" customFormat="1">
      <c r="G487" s="43"/>
    </row>
  </sheetData>
  <mergeCells count="140">
    <mergeCell ref="E15:E16"/>
    <mergeCell ref="A155:A156"/>
    <mergeCell ref="E155:E156"/>
    <mergeCell ref="A159:A160"/>
    <mergeCell ref="E159:E160"/>
    <mergeCell ref="A151:A152"/>
    <mergeCell ref="E151:E152"/>
    <mergeCell ref="A147:A148"/>
    <mergeCell ref="E147:E148"/>
    <mergeCell ref="A149:A150"/>
    <mergeCell ref="E149:E150"/>
    <mergeCell ref="A139:A140"/>
    <mergeCell ref="E139:E140"/>
    <mergeCell ref="A141:A142"/>
    <mergeCell ref="E141:E142"/>
    <mergeCell ref="A143:A144"/>
    <mergeCell ref="E143:E144"/>
    <mergeCell ref="A135:A136"/>
    <mergeCell ref="E135:E136"/>
    <mergeCell ref="A137:A138"/>
    <mergeCell ref="E137:E138"/>
    <mergeCell ref="A129:A130"/>
    <mergeCell ref="E129:E130"/>
    <mergeCell ref="A131:A132"/>
    <mergeCell ref="A171:A172"/>
    <mergeCell ref="E171:E172"/>
    <mergeCell ref="A167:A168"/>
    <mergeCell ref="E167:E168"/>
    <mergeCell ref="A169:A170"/>
    <mergeCell ref="E169:E170"/>
    <mergeCell ref="A161:A162"/>
    <mergeCell ref="E161:E162"/>
    <mergeCell ref="A163:A164"/>
    <mergeCell ref="E163:E164"/>
    <mergeCell ref="E131:E132"/>
    <mergeCell ref="A127:A128"/>
    <mergeCell ref="E127:E128"/>
    <mergeCell ref="A121:A122"/>
    <mergeCell ref="E121:E122"/>
    <mergeCell ref="A123:A124"/>
    <mergeCell ref="E123:E124"/>
    <mergeCell ref="A115:E115"/>
    <mergeCell ref="A117:A118"/>
    <mergeCell ref="E117:E118"/>
    <mergeCell ref="A119:A120"/>
    <mergeCell ref="E119:E120"/>
    <mergeCell ref="A107:A108"/>
    <mergeCell ref="E107:E108"/>
    <mergeCell ref="A111:A112"/>
    <mergeCell ref="E111:E112"/>
    <mergeCell ref="A109:A110"/>
    <mergeCell ref="E109:E110"/>
    <mergeCell ref="A101:A102"/>
    <mergeCell ref="E101:E102"/>
    <mergeCell ref="A103:A104"/>
    <mergeCell ref="E103:E104"/>
    <mergeCell ref="A105:A106"/>
    <mergeCell ref="E105:E106"/>
    <mergeCell ref="A95:A96"/>
    <mergeCell ref="E95:E96"/>
    <mergeCell ref="A97:A98"/>
    <mergeCell ref="E97:E98"/>
    <mergeCell ref="A89:A90"/>
    <mergeCell ref="E89:E90"/>
    <mergeCell ref="A91:A92"/>
    <mergeCell ref="E91:E92"/>
    <mergeCell ref="A77:A78"/>
    <mergeCell ref="E77:E78"/>
    <mergeCell ref="A79:A80"/>
    <mergeCell ref="A85:A86"/>
    <mergeCell ref="E85:E86"/>
    <mergeCell ref="A87:A88"/>
    <mergeCell ref="E87:E88"/>
    <mergeCell ref="E79:E80"/>
    <mergeCell ref="A81:A82"/>
    <mergeCell ref="E81:E82"/>
    <mergeCell ref="A75:A76"/>
    <mergeCell ref="E75:E76"/>
    <mergeCell ref="E69:E70"/>
    <mergeCell ref="A41:A42"/>
    <mergeCell ref="E41:E42"/>
    <mergeCell ref="A43:A44"/>
    <mergeCell ref="E43:E44"/>
    <mergeCell ref="A47:A48"/>
    <mergeCell ref="E47:E48"/>
    <mergeCell ref="A59:E59"/>
    <mergeCell ref="A61:A62"/>
    <mergeCell ref="E61:E62"/>
    <mergeCell ref="A63:A64"/>
    <mergeCell ref="E63:E64"/>
    <mergeCell ref="A67:A68"/>
    <mergeCell ref="E67:E68"/>
    <mergeCell ref="A69:A70"/>
    <mergeCell ref="A49:A50"/>
    <mergeCell ref="E27:E28"/>
    <mergeCell ref="A31:A32"/>
    <mergeCell ref="E31:E32"/>
    <mergeCell ref="A33:A34"/>
    <mergeCell ref="E33:E34"/>
    <mergeCell ref="A73:A74"/>
    <mergeCell ref="E73:E74"/>
    <mergeCell ref="E49:E50"/>
    <mergeCell ref="A51:A52"/>
    <mergeCell ref="E51:E52"/>
    <mergeCell ref="A53:A54"/>
    <mergeCell ref="E53:E54"/>
    <mergeCell ref="A55:A56"/>
    <mergeCell ref="E55:E56"/>
    <mergeCell ref="A37:A38"/>
    <mergeCell ref="E37:E38"/>
    <mergeCell ref="A39:A40"/>
    <mergeCell ref="E39:E40"/>
    <mergeCell ref="A45:A46"/>
    <mergeCell ref="E45:E46"/>
    <mergeCell ref="A29:A30"/>
    <mergeCell ref="E29:E30"/>
    <mergeCell ref="A157:A158"/>
    <mergeCell ref="E157:E158"/>
    <mergeCell ref="B3:E3"/>
    <mergeCell ref="B1:E2"/>
    <mergeCell ref="A23:A24"/>
    <mergeCell ref="E23:E24"/>
    <mergeCell ref="A25:A26"/>
    <mergeCell ref="E19:E20"/>
    <mergeCell ref="A19:A20"/>
    <mergeCell ref="E11:E12"/>
    <mergeCell ref="E13:E14"/>
    <mergeCell ref="A7:A8"/>
    <mergeCell ref="A5:E5"/>
    <mergeCell ref="E7:E8"/>
    <mergeCell ref="A9:A10"/>
    <mergeCell ref="A11:A12"/>
    <mergeCell ref="A13:A14"/>
    <mergeCell ref="E9:E10"/>
    <mergeCell ref="E25:E26"/>
    <mergeCell ref="A1:A3"/>
    <mergeCell ref="A17:A18"/>
    <mergeCell ref="E17:E18"/>
    <mergeCell ref="A15:A16"/>
    <mergeCell ref="A27:A28"/>
  </mergeCells>
  <conditionalFormatting sqref="E21">
    <cfRule type="containsText" dxfId="56" priority="59" operator="containsText" text="relatively accessible">
      <formula>NOT(ISERROR(SEARCH("relatively accessible",E21)))</formula>
    </cfRule>
    <cfRule type="containsText" dxfId="55" priority="61" operator="containsText" text="Significant room for improvement">
      <formula>NOT(ISERROR(SEARCH("Significant room for improvement",E21)))</formula>
    </cfRule>
    <cfRule type="containsText" dxfId="54" priority="60" operator="containsText" text="Some room for improvement">
      <formula>NOT(ISERROR(SEARCH("Some room for improvement",E21)))</formula>
    </cfRule>
  </conditionalFormatting>
  <conditionalFormatting sqref="E25:E26">
    <cfRule type="containsText" dxfId="53" priority="46" operator="containsText" text="HARD BARRIER">
      <formula>NOT(ISERROR(SEARCH("HARD BARRIER",E25)))</formula>
    </cfRule>
  </conditionalFormatting>
  <conditionalFormatting sqref="E35">
    <cfRule type="containsText" dxfId="52" priority="58" operator="containsText" text="Significant room for improvement">
      <formula>NOT(ISERROR(SEARCH("Significant room for improvement",E35)))</formula>
    </cfRule>
    <cfRule type="containsText" dxfId="51" priority="57" operator="containsText" text="Some room for improvement">
      <formula>NOT(ISERROR(SEARCH("Some room for improvement",E35)))</formula>
    </cfRule>
    <cfRule type="containsText" dxfId="50" priority="56" operator="containsText" text="relatively accessible">
      <formula>NOT(ISERROR(SEARCH("relatively accessible",E35)))</formula>
    </cfRule>
    <cfRule type="containsText" dxfId="49" priority="55" operator="containsText" text="HARD BARRIER">
      <formula>NOT(ISERROR(SEARCH("HARD BARRIER",E35)))</formula>
    </cfRule>
  </conditionalFormatting>
  <conditionalFormatting sqref="E57">
    <cfRule type="containsText" dxfId="48" priority="53" operator="containsText" text="Some room for improvement">
      <formula>NOT(ISERROR(SEARCH("Some room for improvement",E57)))</formula>
    </cfRule>
    <cfRule type="containsText" dxfId="47" priority="52" operator="containsText" text="relatively accessible">
      <formula>NOT(ISERROR(SEARCH("relatively accessible",E57)))</formula>
    </cfRule>
    <cfRule type="containsText" dxfId="46" priority="54" operator="containsText" text="Significant room for improvement">
      <formula>NOT(ISERROR(SEARCH("Significant room for improvement",E57)))</formula>
    </cfRule>
  </conditionalFormatting>
  <conditionalFormatting sqref="E61:E62">
    <cfRule type="containsText" dxfId="45" priority="45" operator="containsText" text="HARD BARRIER">
      <formula>NOT(ISERROR(SEARCH("HARD BARRIER",E61)))</formula>
    </cfRule>
  </conditionalFormatting>
  <conditionalFormatting sqref="E65">
    <cfRule type="containsText" dxfId="44" priority="51" operator="containsText" text="Significant room for improvement">
      <formula>NOT(ISERROR(SEARCH("Significant room for improvement",E65)))</formula>
    </cfRule>
    <cfRule type="containsText" dxfId="43" priority="50" operator="containsText" text="Some room for improvement">
      <formula>NOT(ISERROR(SEARCH("Some room for improvement",E65)))</formula>
    </cfRule>
    <cfRule type="containsText" dxfId="42" priority="49" operator="containsText" text="relatively accessible">
      <formula>NOT(ISERROR(SEARCH("relatively accessible",E65)))</formula>
    </cfRule>
    <cfRule type="containsText" dxfId="41" priority="48" operator="containsText" text="HARD BARRIER">
      <formula>NOT(ISERROR(SEARCH("HARD BARRIER",E65)))</formula>
    </cfRule>
  </conditionalFormatting>
  <conditionalFormatting sqref="E71">
    <cfRule type="containsText" dxfId="40" priority="44" operator="containsText" text="Significant room for improvement">
      <formula>NOT(ISERROR(SEARCH("Significant room for improvement",E71)))</formula>
    </cfRule>
    <cfRule type="containsText" dxfId="39" priority="43" operator="containsText" text="Some room for improvement">
      <formula>NOT(ISERROR(SEARCH("Some room for improvement",E71)))</formula>
    </cfRule>
    <cfRule type="containsText" dxfId="38" priority="42" operator="containsText" text="relatively accessible">
      <formula>NOT(ISERROR(SEARCH("relatively accessible",E71)))</formula>
    </cfRule>
  </conditionalFormatting>
  <conditionalFormatting sqref="E83">
    <cfRule type="containsText" dxfId="37" priority="41" operator="containsText" text="Significant room for improvement">
      <formula>NOT(ISERROR(SEARCH("Significant room for improvement",E83)))</formula>
    </cfRule>
    <cfRule type="containsText" dxfId="36" priority="40" operator="containsText" text="Some room for improvement">
      <formula>NOT(ISERROR(SEARCH("Some room for improvement",E83)))</formula>
    </cfRule>
    <cfRule type="containsText" dxfId="35" priority="39" operator="containsText" text="relatively accessible">
      <formula>NOT(ISERROR(SEARCH("relatively accessible",E83)))</formula>
    </cfRule>
  </conditionalFormatting>
  <conditionalFormatting sqref="E93">
    <cfRule type="containsText" dxfId="34" priority="38" operator="containsText" text="Significant room for improvement">
      <formula>NOT(ISERROR(SEARCH("Significant room for improvement",E93)))</formula>
    </cfRule>
    <cfRule type="containsText" dxfId="33" priority="37" operator="containsText" text="Some room for improvement">
      <formula>NOT(ISERROR(SEARCH("Some room for improvement",E93)))</formula>
    </cfRule>
    <cfRule type="containsText" dxfId="32" priority="36" operator="containsText" text="relatively accessible">
      <formula>NOT(ISERROR(SEARCH("relatively accessible",E93)))</formula>
    </cfRule>
  </conditionalFormatting>
  <conditionalFormatting sqref="E99">
    <cfRule type="containsText" dxfId="31" priority="35" operator="containsText" text="Significant room for improvement">
      <formula>NOT(ISERROR(SEARCH("Significant room for improvement",E99)))</formula>
    </cfRule>
    <cfRule type="containsText" dxfId="30" priority="34" operator="containsText" text="Some room for improvement">
      <formula>NOT(ISERROR(SEARCH("Some room for improvement",E99)))</formula>
    </cfRule>
    <cfRule type="containsText" dxfId="29" priority="33" operator="containsText" text="relatively accessible">
      <formula>NOT(ISERROR(SEARCH("relatively accessible",E99)))</formula>
    </cfRule>
  </conditionalFormatting>
  <conditionalFormatting sqref="E113">
    <cfRule type="containsText" dxfId="28" priority="32" operator="containsText" text="Significant room for improvement">
      <formula>NOT(ISERROR(SEARCH("Significant room for improvement",E113)))</formula>
    </cfRule>
    <cfRule type="containsText" dxfId="27" priority="30" operator="containsText" text="relatively accessible">
      <formula>NOT(ISERROR(SEARCH("relatively accessible",E113)))</formula>
    </cfRule>
    <cfRule type="containsText" dxfId="26" priority="31" operator="containsText" text="Some room for improvement">
      <formula>NOT(ISERROR(SEARCH("Some room for improvement",E113)))</formula>
    </cfRule>
  </conditionalFormatting>
  <conditionalFormatting sqref="E117:E118">
    <cfRule type="containsText" dxfId="25" priority="25" operator="containsText" text="HARD BARRIER">
      <formula>NOT(ISERROR(SEARCH("HARD BARRIER",E117)))</formula>
    </cfRule>
  </conditionalFormatting>
  <conditionalFormatting sqref="E125">
    <cfRule type="containsText" dxfId="24" priority="27" operator="containsText" text="relatively accessible">
      <formula>NOT(ISERROR(SEARCH("relatively accessible",E125)))</formula>
    </cfRule>
    <cfRule type="containsText" dxfId="23" priority="26" operator="containsText" text="HARD BARRIER">
      <formula>NOT(ISERROR(SEARCH("HARD BARRIER",E125)))</formula>
    </cfRule>
    <cfRule type="containsText" dxfId="22" priority="29" operator="containsText" text="Significant room for improvement">
      <formula>NOT(ISERROR(SEARCH("Significant room for improvement",E125)))</formula>
    </cfRule>
    <cfRule type="containsText" dxfId="21" priority="28" operator="containsText" text="Some room for improvement">
      <formula>NOT(ISERROR(SEARCH("Some room for improvement",E125)))</formula>
    </cfRule>
  </conditionalFormatting>
  <conditionalFormatting sqref="E133">
    <cfRule type="containsText" dxfId="20" priority="24" operator="containsText" text="Significant room for improvement">
      <formula>NOT(ISERROR(SEARCH("Significant room for improvement",E133)))</formula>
    </cfRule>
    <cfRule type="containsText" dxfId="19" priority="23" operator="containsText" text="Some room for improvement">
      <formula>NOT(ISERROR(SEARCH("Some room for improvement",E133)))</formula>
    </cfRule>
    <cfRule type="containsText" dxfId="18" priority="22" operator="containsText" text="relatively accessible">
      <formula>NOT(ISERROR(SEARCH("relatively accessible",E133)))</formula>
    </cfRule>
  </conditionalFormatting>
  <conditionalFormatting sqref="E143:E144">
    <cfRule type="containsText" dxfId="17" priority="2" operator="containsText" text="HARD BARRIER">
      <formula>NOT(ISERROR(SEARCH("HARD BARRIER",E143)))</formula>
    </cfRule>
  </conditionalFormatting>
  <conditionalFormatting sqref="E145">
    <cfRule type="containsText" dxfId="16" priority="21" operator="containsText" text="Significant room for improvement">
      <formula>NOT(ISERROR(SEARCH("Significant room for improvement",E145)))</formula>
    </cfRule>
    <cfRule type="containsText" dxfId="15" priority="20" operator="containsText" text="Some room for improvement">
      <formula>NOT(ISERROR(SEARCH("Some room for improvement",E145)))</formula>
    </cfRule>
    <cfRule type="containsText" dxfId="14" priority="19" operator="containsText" text="relatively accessible">
      <formula>NOT(ISERROR(SEARCH("relatively accessible",E145)))</formula>
    </cfRule>
    <cfRule type="containsText" dxfId="13" priority="1" operator="containsText" text="HARD BARRIER">
      <formula>NOT(ISERROR(SEARCH("HARD BARRIER",E145)))</formula>
    </cfRule>
  </conditionalFormatting>
  <conditionalFormatting sqref="E153">
    <cfRule type="containsText" dxfId="12" priority="14" operator="containsText" text="Some room for improvement">
      <formula>NOT(ISERROR(SEARCH("Some room for improvement",E153)))</formula>
    </cfRule>
    <cfRule type="containsText" dxfId="11" priority="13" operator="containsText" text="relatively accessible">
      <formula>NOT(ISERROR(SEARCH("relatively accessible",E153)))</formula>
    </cfRule>
    <cfRule type="containsText" dxfId="10" priority="15" operator="containsText" text="Significant room for improvement">
      <formula>NOT(ISERROR(SEARCH("Significant room for improvement",E153)))</formula>
    </cfRule>
  </conditionalFormatting>
  <conditionalFormatting sqref="E165">
    <cfRule type="containsText" dxfId="9" priority="12" operator="containsText" text="Significant room for improvement">
      <formula>NOT(ISERROR(SEARCH("Significant room for improvement",E165)))</formula>
    </cfRule>
    <cfRule type="containsText" dxfId="8" priority="11" operator="containsText" text="Some room for improvement">
      <formula>NOT(ISERROR(SEARCH("Some room for improvement",E165)))</formula>
    </cfRule>
    <cfRule type="containsText" dxfId="7" priority="10" operator="containsText" text="relatively accessible">
      <formula>NOT(ISERROR(SEARCH("relatively accessible",E165)))</formula>
    </cfRule>
  </conditionalFormatting>
  <conditionalFormatting sqref="E173">
    <cfRule type="containsText" dxfId="6" priority="8" operator="containsText" text="Some room for improvement">
      <formula>NOT(ISERROR(SEARCH("Some room for improvement",E173)))</formula>
    </cfRule>
    <cfRule type="containsText" dxfId="5" priority="9" operator="containsText" text="Significant room for improvement">
      <formula>NOT(ISERROR(SEARCH("Significant room for improvement",E173)))</formula>
    </cfRule>
    <cfRule type="containsText" dxfId="4" priority="7" operator="containsText" text="relatively accessible">
      <formula>NOT(ISERROR(SEARCH("relatively accessible",E173)))</formula>
    </cfRule>
  </conditionalFormatting>
  <conditionalFormatting sqref="E175">
    <cfRule type="containsText" dxfId="3" priority="6" operator="containsText" text="Significant room for improvement">
      <formula>NOT(ISERROR(SEARCH("Significant room for improvement",E175)))</formula>
    </cfRule>
    <cfRule type="containsText" dxfId="2" priority="5" operator="containsText" text="Some room for improvement">
      <formula>NOT(ISERROR(SEARCH("Some room for improvement",E175)))</formula>
    </cfRule>
    <cfRule type="containsText" dxfId="1" priority="4" operator="containsText" text="Visa is relatively accessible">
      <formula>NOT(ISERROR(SEARCH("Visa is relatively accessible",E175)))</formula>
    </cfRule>
    <cfRule type="containsText" dxfId="0" priority="3" operator="containsText" text="HARD BARRIER">
      <formula>NOT(ISERROR(SEARCH("HARD BARRIER",E175)))</formula>
    </cfRule>
  </conditionalFormatting>
  <hyperlinks>
    <hyperlink ref="A1:A3" r:id="rId1" display="http://www.mpieurope.org/" xr:uid="{A7A76B7E-877E-42D5-9996-59BC45FD0BBF}"/>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E4FECDB5AF7649B8366A09611D80F8" ma:contentTypeVersion="18" ma:contentTypeDescription="Create a new document." ma:contentTypeScope="" ma:versionID="4b4a6ca3617d989f11711e52e17ea6e8">
  <xsd:schema xmlns:xsd="http://www.w3.org/2001/XMLSchema" xmlns:xs="http://www.w3.org/2001/XMLSchema" xmlns:p="http://schemas.microsoft.com/office/2006/metadata/properties" xmlns:ns2="ee7735e0-e7d3-4463-89c0-1c4b6dc8a999" xmlns:ns3="fcfc9a3f-7933-4dce-bbb1-c2084155a778" targetNamespace="http://schemas.microsoft.com/office/2006/metadata/properties" ma:root="true" ma:fieldsID="43b1983a3dd93b47ea5b04e659f70425" ns2:_="" ns3:_="">
    <xsd:import namespace="ee7735e0-e7d3-4463-89c0-1c4b6dc8a999"/>
    <xsd:import namespace="fcfc9a3f-7933-4dce-bbb1-c2084155a77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7735e0-e7d3-4463-89c0-1c4b6dc8a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e69826a-682b-430d-b1c9-f409c5673fd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fc9a3f-7933-4dce-bbb1-c2084155a778"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d57c5a3-d34e-4cdf-a1f3-86ccea420f0e}" ma:internalName="TaxCatchAll" ma:showField="CatchAllData" ma:web="fcfc9a3f-7933-4dce-bbb1-c2084155a7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e7735e0-e7d3-4463-89c0-1c4b6dc8a999">
      <Terms xmlns="http://schemas.microsoft.com/office/infopath/2007/PartnerControls"/>
    </lcf76f155ced4ddcb4097134ff3c332f>
    <TaxCatchAll xmlns="fcfc9a3f-7933-4dce-bbb1-c2084155a778" xsi:nil="true"/>
  </documentManagement>
</p:properties>
</file>

<file path=customXml/itemProps1.xml><?xml version="1.0" encoding="utf-8"?>
<ds:datastoreItem xmlns:ds="http://schemas.openxmlformats.org/officeDocument/2006/customXml" ds:itemID="{64EE01BE-9B93-407B-AFCD-4F47E33B3719}"/>
</file>

<file path=customXml/itemProps2.xml><?xml version="1.0" encoding="utf-8"?>
<ds:datastoreItem xmlns:ds="http://schemas.openxmlformats.org/officeDocument/2006/customXml" ds:itemID="{B9A130A7-BB29-4C54-AFE2-336AE510345C}"/>
</file>

<file path=customXml/itemProps3.xml><?xml version="1.0" encoding="utf-8"?>
<ds:datastoreItem xmlns:ds="http://schemas.openxmlformats.org/officeDocument/2006/customXml" ds:itemID="{06BD4C0B-508A-46A9-91E5-BCF1BFDCEAF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Introduction</vt:lpstr>
      <vt:lpstr>Scorecard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Shaw</dc:creator>
  <cp:keywords/>
  <dc:description/>
  <cp:lastModifiedBy>Lauren Shaw</cp:lastModifiedBy>
  <cp:revision/>
  <dcterms:created xsi:type="dcterms:W3CDTF">2025-08-07T17:20:34Z</dcterms:created>
  <dcterms:modified xsi:type="dcterms:W3CDTF">2026-02-18T16:10:19Z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0x01010002E4FECDB5AF7649B8366A09611D80F8</vt:lpwstr>
  </property>
</Properties>
</file>